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brahim Kucukkoc\OneDrive - balikesir.edu.tr\Verdigim Dersler\BSc\EMM3208 Optimizasyon Teknikleri\Lecture Notes\Excel Solver Örnekler\"/>
    </mc:Choice>
  </mc:AlternateContent>
  <xr:revisionPtr revIDLastSave="72" documentId="11_9AA8DEB74DE81EB5B077E0406D030B2F9A838C7F" xr6:coauthVersionLast="45" xr6:coauthVersionMax="45" xr10:uidLastSave="{364605C7-E4A1-4039-8CB1-69419E474B37}"/>
  <bookViews>
    <workbookView xWindow="-108" yWindow="-108" windowWidth="23256" windowHeight="12576" firstSheet="4" activeTab="8" xr2:uid="{00000000-000D-0000-FFFF-FFFF00000000}"/>
  </bookViews>
  <sheets>
    <sheet name="ÖRNEK2" sheetId="1" r:id="rId1"/>
    <sheet name="ÖRNEK3" sheetId="2" r:id="rId2"/>
    <sheet name="ÖRNEK4" sheetId="3" r:id="rId3"/>
    <sheet name="ÖRNEK5" sheetId="4" r:id="rId4"/>
    <sheet name="ÖRNEK6" sheetId="5" r:id="rId5"/>
    <sheet name="ÖRNEK7" sheetId="6" r:id="rId6"/>
    <sheet name="ÖRNEK7 Senaryo" sheetId="9" r:id="rId7"/>
    <sheet name="ÖRNEK8" sheetId="10" r:id="rId8"/>
    <sheet name="ÖRNEK9" sheetId="12" r:id="rId9"/>
    <sheet name="ÖDEV1" sheetId="7" r:id="rId10"/>
    <sheet name="ÖDEV2" sheetId="8" r:id="rId11"/>
  </sheets>
  <definedNames>
    <definedName name="solver_adj" localSheetId="9" hidden="1">ÖDEV1!$J$7:$J$9</definedName>
    <definedName name="solver_adj" localSheetId="10" hidden="1">ÖDEV2!$A$8:$D$8</definedName>
    <definedName name="solver_adj" localSheetId="0" hidden="1">ÖRNEK2!$E$6:$F$6</definedName>
    <definedName name="solver_adj" localSheetId="1" hidden="1">ÖRNEK3!$D$6:$F$6</definedName>
    <definedName name="solver_adj" localSheetId="2" hidden="1">ÖRNEK4!$I$5:$I$12</definedName>
    <definedName name="solver_adj" localSheetId="4" hidden="1">ÖRNEK6!$F$3:$F$34</definedName>
    <definedName name="solver_adj" localSheetId="5" hidden="1">ÖRNEK7!$E$13:$G$13</definedName>
    <definedName name="solver_adj" localSheetId="6" hidden="1">'ÖRNEK7 Senaryo'!$B$9:$D$9</definedName>
    <definedName name="solver_adj" localSheetId="7" hidden="1">ÖRNEK8!$B$9:$D$9</definedName>
    <definedName name="solver_adj" localSheetId="8" hidden="1">ÖRNEK9!$B$11:$F$15</definedName>
    <definedName name="solver_cvg" localSheetId="9" hidden="1">0.0001</definedName>
    <definedName name="solver_cvg" localSheetId="10" hidden="1">0.0001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drv" localSheetId="9" hidden="1">1</definedName>
    <definedName name="solver_drv" localSheetId="10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2</definedName>
    <definedName name="solver_drv" localSheetId="8" hidden="1">2</definedName>
    <definedName name="solver_eng" localSheetId="9" hidden="1">2</definedName>
    <definedName name="solver_eng" localSheetId="10" hidden="1">2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ng" localSheetId="8" hidden="1">2</definedName>
    <definedName name="solver_est" localSheetId="9" hidden="1">1</definedName>
    <definedName name="solver_est" localSheetId="10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itr" localSheetId="9" hidden="1">2147483647</definedName>
    <definedName name="solver_itr" localSheetId="10" hidden="1">2147483647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itr" localSheetId="8" hidden="1">2147483647</definedName>
    <definedName name="solver_lhs1" localSheetId="9" hidden="1">ÖDEV1!$E$13</definedName>
    <definedName name="solver_lhs1" localSheetId="10" hidden="1">ÖDEV2!$B$12</definedName>
    <definedName name="solver_lhs1" localSheetId="0" hidden="1">ÖRNEK2!$E$6:$F$6</definedName>
    <definedName name="solver_lhs1" localSheetId="1" hidden="1">ÖRNEK3!$D$6:$F$6</definedName>
    <definedName name="solver_lhs1" localSheetId="2" hidden="1">ÖRNEK4!$G$15</definedName>
    <definedName name="solver_lhs1" localSheetId="4" hidden="1">ÖRNEK6!$F$3:$F$34</definedName>
    <definedName name="solver_lhs1" localSheetId="5" hidden="1">ÖRNEK7!$E$15</definedName>
    <definedName name="solver_lhs1" localSheetId="6" hidden="1">'ÖRNEK7 Senaryo'!$B$10</definedName>
    <definedName name="solver_lhs1" localSheetId="7" hidden="1">ÖRNEK8!$B$9:$D$9</definedName>
    <definedName name="solver_lhs1" localSheetId="8" hidden="1">ÖRNEK9!$B$11:$F$15</definedName>
    <definedName name="solver_lhs10" localSheetId="2" hidden="1">ÖRNEK4!$I$9</definedName>
    <definedName name="solver_lhs11" localSheetId="2" hidden="1">ÖRNEK4!$I$9</definedName>
    <definedName name="solver_lhs2" localSheetId="9" hidden="1">ÖDEV1!$E$14</definedName>
    <definedName name="solver_lhs2" localSheetId="10" hidden="1">ÖDEV2!$B$12</definedName>
    <definedName name="solver_lhs2" localSheetId="0" hidden="1">ÖRNEK2!$G$12</definedName>
    <definedName name="solver_lhs2" localSheetId="1" hidden="1">ÖRNEK3!$G$12:$H$16</definedName>
    <definedName name="solver_lhs2" localSheetId="2" hidden="1">ÖRNEK4!$I$5:$I$12</definedName>
    <definedName name="solver_lhs2" localSheetId="4" hidden="1">ÖRNEK6!$I$5</definedName>
    <definedName name="solver_lhs2" localSheetId="5" hidden="1">ÖRNEK7!$I$5:$I$8</definedName>
    <definedName name="solver_lhs2" localSheetId="6" hidden="1">'ÖRNEK7 Senaryo'!$F$2:$F$5</definedName>
    <definedName name="solver_lhs2" localSheetId="7" hidden="1">ÖRNEK8!$H$4</definedName>
    <definedName name="solver_lhs2" localSheetId="8" hidden="1">ÖRNEK9!$B$17:$F$17</definedName>
    <definedName name="solver_lhs3" localSheetId="9" hidden="1">ÖDEV1!$E$15</definedName>
    <definedName name="solver_lhs3" localSheetId="10" hidden="1">ÖDEV2!$B$13</definedName>
    <definedName name="solver_lhs3" localSheetId="0" hidden="1">ÖRNEK2!$G$13</definedName>
    <definedName name="solver_lhs3" localSheetId="1" hidden="1">ÖRNEK3!$G$13</definedName>
    <definedName name="solver_lhs3" localSheetId="2" hidden="1">ÖRNEK4!$I$5:$I$12</definedName>
    <definedName name="solver_lhs3" localSheetId="4" hidden="1">ÖRNEK6!$F$3:$F$34</definedName>
    <definedName name="solver_lhs3" localSheetId="5" hidden="1">ÖRNEK7!$I$5</definedName>
    <definedName name="solver_lhs3" localSheetId="6" hidden="1">'ÖRNEK7 Senaryo'!$F$9</definedName>
    <definedName name="solver_lhs3" localSheetId="7" hidden="1">ÖRNEK8!$H$5</definedName>
    <definedName name="solver_lhs3" localSheetId="8" hidden="1">ÖRNEK9!$H$11:$H$15</definedName>
    <definedName name="solver_lhs4" localSheetId="9" hidden="1">ÖDEV1!$G$13</definedName>
    <definedName name="solver_lhs4" localSheetId="10" hidden="1">ÖDEV2!$B$13</definedName>
    <definedName name="solver_lhs4" localSheetId="0" hidden="1">ÖRNEK2!$G$14</definedName>
    <definedName name="solver_lhs4" localSheetId="1" hidden="1">ÖRNEK3!$G$15</definedName>
    <definedName name="solver_lhs4" localSheetId="2" hidden="1">ÖRNEK4!$I$5:$I$12</definedName>
    <definedName name="solver_lhs4" localSheetId="4" hidden="1">ÖRNEK6!$I$5</definedName>
    <definedName name="solver_lhs4" localSheetId="5" hidden="1">ÖRNEK7!$I$6</definedName>
    <definedName name="solver_lhs4" localSheetId="7" hidden="1">ÖRNEK8!$H$6</definedName>
    <definedName name="solver_lhs5" localSheetId="9" hidden="1">ÖDEV1!$G$14</definedName>
    <definedName name="solver_lhs5" localSheetId="10" hidden="1">ÖDEV2!$B$16</definedName>
    <definedName name="solver_lhs5" localSheetId="1" hidden="1">ÖRNEK3!$G$15</definedName>
    <definedName name="solver_lhs5" localSheetId="2" hidden="1">ÖRNEK4!$I$5</definedName>
    <definedName name="solver_lhs5" localSheetId="5" hidden="1">ÖRNEK7!$I$7</definedName>
    <definedName name="solver_lhs6" localSheetId="9" hidden="1">ÖDEV1!$G$15</definedName>
    <definedName name="solver_lhs6" localSheetId="10" hidden="1">ÖDEV2!$B$17</definedName>
    <definedName name="solver_lhs6" localSheetId="1" hidden="1">ÖRNEK3!$G$16</definedName>
    <definedName name="solver_lhs6" localSheetId="2" hidden="1">ÖRNEK4!$I$6</definedName>
    <definedName name="solver_lhs6" localSheetId="5" hidden="1">ÖRNEK7!$I$8</definedName>
    <definedName name="solver_lhs7" localSheetId="9" hidden="1">ÖDEV1!$J$13</definedName>
    <definedName name="solver_lhs7" localSheetId="10" hidden="1">ÖDEV2!$D$12</definedName>
    <definedName name="solver_lhs7" localSheetId="2" hidden="1">ÖRNEK4!$I$7</definedName>
    <definedName name="solver_lhs8" localSheetId="9" hidden="1">ÖDEV1!$J$7:$J$9</definedName>
    <definedName name="solver_lhs8" localSheetId="10" hidden="1">ÖDEV2!$D$13</definedName>
    <definedName name="solver_lhs8" localSheetId="2" hidden="1">ÖRNEK4!$I$8</definedName>
    <definedName name="solver_lhs9" localSheetId="10" hidden="1">ÖDEV2!#REF!</definedName>
    <definedName name="solver_lhs9" localSheetId="2" hidden="1">ÖRNEK4!$I$9</definedName>
    <definedName name="solver_mip" localSheetId="9" hidden="1">2147483647</definedName>
    <definedName name="solver_mip" localSheetId="10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8" hidden="1">2147483647</definedName>
    <definedName name="solver_mni" localSheetId="9" hidden="1">30</definedName>
    <definedName name="solver_mni" localSheetId="10" hidden="1">30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8" hidden="1">30</definedName>
    <definedName name="solver_mrt" localSheetId="9" hidden="1">0.075</definedName>
    <definedName name="solver_mrt" localSheetId="10" hidden="1">0.075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8" hidden="1">0.075</definedName>
    <definedName name="solver_msl" localSheetId="9" hidden="1">2</definedName>
    <definedName name="solver_msl" localSheetId="10" hidden="1">2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8" hidden="1">2</definedName>
    <definedName name="solver_neg" localSheetId="9" hidden="1">1</definedName>
    <definedName name="solver_neg" localSheetId="10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od" localSheetId="9" hidden="1">2147483647</definedName>
    <definedName name="solver_nod" localSheetId="10" hidden="1">2147483647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8" hidden="1">2147483647</definedName>
    <definedName name="solver_num" localSheetId="9" hidden="1">8</definedName>
    <definedName name="solver_num" localSheetId="10" hidden="1">8</definedName>
    <definedName name="solver_num" localSheetId="0" hidden="1">4</definedName>
    <definedName name="solver_num" localSheetId="1" hidden="1">2</definedName>
    <definedName name="solver_num" localSheetId="2" hidden="1">4</definedName>
    <definedName name="solver_num" localSheetId="4" hidden="1">2</definedName>
    <definedName name="solver_num" localSheetId="5" hidden="1">2</definedName>
    <definedName name="solver_num" localSheetId="6" hidden="1">3</definedName>
    <definedName name="solver_num" localSheetId="7" hidden="1">4</definedName>
    <definedName name="solver_num" localSheetId="8" hidden="1">3</definedName>
    <definedName name="solver_nwt" localSheetId="9" hidden="1">1</definedName>
    <definedName name="solver_nwt" localSheetId="10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opt" localSheetId="9" hidden="1">ÖDEV1!$J$15</definedName>
    <definedName name="solver_opt" localSheetId="10" hidden="1">ÖDEV2!$H$8</definedName>
    <definedName name="solver_opt" localSheetId="0" hidden="1">ÖRNEK2!$H$7</definedName>
    <definedName name="solver_opt" localSheetId="1" hidden="1">ÖRNEK3!$I$7</definedName>
    <definedName name="solver_opt" localSheetId="2" hidden="1">ÖRNEK4!$G$18</definedName>
    <definedName name="solver_opt" localSheetId="4" hidden="1">ÖRNEK6!$I$8</definedName>
    <definedName name="solver_opt" localSheetId="5" hidden="1">ÖRNEK7!$I$13</definedName>
    <definedName name="solver_opt" localSheetId="6" hidden="1">'ÖRNEK7 Senaryo'!$D$12</definedName>
    <definedName name="solver_opt" localSheetId="7" hidden="1">ÖRNEK8!$H$8</definedName>
    <definedName name="solver_opt" localSheetId="8" hidden="1">ÖRNEK9!$H$19</definedName>
    <definedName name="solver_pre" localSheetId="9" hidden="1">0.000001</definedName>
    <definedName name="solver_pre" localSheetId="10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rbv" localSheetId="9" hidden="1">1</definedName>
    <definedName name="solver_rbv" localSheetId="10" hidden="1">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2</definedName>
    <definedName name="solver_rbv" localSheetId="8" hidden="1">2</definedName>
    <definedName name="solver_rel1" localSheetId="9" hidden="1">3</definedName>
    <definedName name="solver_rel1" localSheetId="10" hidden="1">1</definedName>
    <definedName name="solver_rel1" localSheetId="0" hidden="1">3</definedName>
    <definedName name="solver_rel1" localSheetId="1" hidden="1">3</definedName>
    <definedName name="solver_rel1" localSheetId="2" hidden="1">1</definedName>
    <definedName name="solver_rel1" localSheetId="4" hidden="1">5</definedName>
    <definedName name="solver_rel1" localSheetId="5" hidden="1">2</definedName>
    <definedName name="solver_rel1" localSheetId="6" hidden="1">1</definedName>
    <definedName name="solver_rel1" localSheetId="7" hidden="1">4</definedName>
    <definedName name="solver_rel1" localSheetId="8" hidden="1">5</definedName>
    <definedName name="solver_rel10" localSheetId="2" hidden="1">4</definedName>
    <definedName name="solver_rel11" localSheetId="2" hidden="1">4</definedName>
    <definedName name="solver_rel2" localSheetId="9" hidden="1">3</definedName>
    <definedName name="solver_rel2" localSheetId="10" hidden="1">3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l2" localSheetId="4" hidden="1">1</definedName>
    <definedName name="solver_rel2" localSheetId="5" hidden="1">3</definedName>
    <definedName name="solver_rel2" localSheetId="6" hidden="1">3</definedName>
    <definedName name="solver_rel2" localSheetId="7" hidden="1">1</definedName>
    <definedName name="solver_rel2" localSheetId="8" hidden="1">2</definedName>
    <definedName name="solver_rel3" localSheetId="9" hidden="1">3</definedName>
    <definedName name="solver_rel3" localSheetId="10" hidden="1">1</definedName>
    <definedName name="solver_rel3" localSheetId="0" hidden="1">1</definedName>
    <definedName name="solver_rel3" localSheetId="1" hidden="1">1</definedName>
    <definedName name="solver_rel3" localSheetId="2" hidden="1">4</definedName>
    <definedName name="solver_rel3" localSheetId="4" hidden="1">3</definedName>
    <definedName name="solver_rel3" localSheetId="5" hidden="1">3</definedName>
    <definedName name="solver_rel3" localSheetId="6" hidden="1">2</definedName>
    <definedName name="solver_rel3" localSheetId="7" hidden="1">1</definedName>
    <definedName name="solver_rel3" localSheetId="8" hidden="1">2</definedName>
    <definedName name="solver_rel4" localSheetId="9" hidden="1">1</definedName>
    <definedName name="solver_rel4" localSheetId="10" hidden="1">3</definedName>
    <definedName name="solver_rel4" localSheetId="0" hidden="1">1</definedName>
    <definedName name="solver_rel4" localSheetId="1" hidden="1">1</definedName>
    <definedName name="solver_rel4" localSheetId="2" hidden="1">3</definedName>
    <definedName name="solver_rel4" localSheetId="4" hidden="1">1</definedName>
    <definedName name="solver_rel4" localSheetId="5" hidden="1">3</definedName>
    <definedName name="solver_rel4" localSheetId="7" hidden="1">1</definedName>
    <definedName name="solver_rel5" localSheetId="9" hidden="1">1</definedName>
    <definedName name="solver_rel5" localSheetId="10" hidden="1">3</definedName>
    <definedName name="solver_rel5" localSheetId="1" hidden="1">1</definedName>
    <definedName name="solver_rel5" localSheetId="2" hidden="1">4</definedName>
    <definedName name="solver_rel5" localSheetId="5" hidden="1">3</definedName>
    <definedName name="solver_rel6" localSheetId="9" hidden="1">1</definedName>
    <definedName name="solver_rel6" localSheetId="10" hidden="1">3</definedName>
    <definedName name="solver_rel6" localSheetId="1" hidden="1">1</definedName>
    <definedName name="solver_rel6" localSheetId="2" hidden="1">4</definedName>
    <definedName name="solver_rel6" localSheetId="5" hidden="1">3</definedName>
    <definedName name="solver_rel7" localSheetId="9" hidden="1">2</definedName>
    <definedName name="solver_rel7" localSheetId="10" hidden="1">1</definedName>
    <definedName name="solver_rel7" localSheetId="2" hidden="1">4</definedName>
    <definedName name="solver_rel8" localSheetId="9" hidden="1">3</definedName>
    <definedName name="solver_rel8" localSheetId="10" hidden="1">1</definedName>
    <definedName name="solver_rel8" localSheetId="2" hidden="1">4</definedName>
    <definedName name="solver_rel9" localSheetId="10" hidden="1">3</definedName>
    <definedName name="solver_rel9" localSheetId="2" hidden="1">4</definedName>
    <definedName name="solver_rhs1" localSheetId="9" hidden="1">0.2</definedName>
    <definedName name="solver_rhs1" localSheetId="10" hidden="1">ÖDEV2!$C$3</definedName>
    <definedName name="solver_rhs1" localSheetId="0" hidden="1">0</definedName>
    <definedName name="solver_rhs1" localSheetId="1" hidden="1">0</definedName>
    <definedName name="solver_rhs1" localSheetId="2" hidden="1">ÖRNEK4!$G$16</definedName>
    <definedName name="solver_rhs1" localSheetId="4" hidden="1">binary</definedName>
    <definedName name="solver_rhs1" localSheetId="5" hidden="1">1</definedName>
    <definedName name="solver_rhs1" localSheetId="6" hidden="1">'ÖRNEK7 Senaryo'!$J$9</definedName>
    <definedName name="solver_rhs1" localSheetId="7" hidden="1">integer</definedName>
    <definedName name="solver_rhs1" localSheetId="8" hidden="1">binary</definedName>
    <definedName name="solver_rhs10" localSheetId="2" hidden="1">tamsayı</definedName>
    <definedName name="solver_rhs11" localSheetId="2" hidden="1">tamsayı</definedName>
    <definedName name="solver_rhs2" localSheetId="9" hidden="1">0.25</definedName>
    <definedName name="solver_rhs2" localSheetId="10" hidden="1">ÖDEV2!$D$3</definedName>
    <definedName name="solver_rhs2" localSheetId="0" hidden="1">ÖRNEK2!$I$12</definedName>
    <definedName name="solver_rhs2" localSheetId="1" hidden="1">ÖRNEK3!$I$12:$J$16</definedName>
    <definedName name="solver_rhs2" localSheetId="2" hidden="1">1</definedName>
    <definedName name="solver_rhs2" localSheetId="4" hidden="1">ÖRNEK6!$J$5</definedName>
    <definedName name="solver_rhs2" localSheetId="5" hidden="1">ÖRNEK7!$G$5:$G$8</definedName>
    <definedName name="solver_rhs2" localSheetId="6" hidden="1">'ÖRNEK7 Senaryo'!$G$2:$G$5</definedName>
    <definedName name="solver_rhs2" localSheetId="7" hidden="1">ÖRNEK8!$I$4</definedName>
    <definedName name="solver_rhs2" localSheetId="8" hidden="1">1</definedName>
    <definedName name="solver_rhs3" localSheetId="9" hidden="1">0.35</definedName>
    <definedName name="solver_rhs3" localSheetId="10" hidden="1">ÖDEV2!$C$4</definedName>
    <definedName name="solver_rhs3" localSheetId="0" hidden="1">ÖRNEK2!$I$13</definedName>
    <definedName name="solver_rhs3" localSheetId="1" hidden="1">ÖRNEK3!$I$13</definedName>
    <definedName name="solver_rhs3" localSheetId="2" hidden="1">tamsayı</definedName>
    <definedName name="solver_rhs3" localSheetId="4" hidden="1">0</definedName>
    <definedName name="solver_rhs3" localSheetId="5" hidden="1">ÖRNEK7!$G$5</definedName>
    <definedName name="solver_rhs3" localSheetId="6" hidden="1">1</definedName>
    <definedName name="solver_rhs3" localSheetId="7" hidden="1">ÖRNEK8!$I$5</definedName>
    <definedName name="solver_rhs3" localSheetId="8" hidden="1">1</definedName>
    <definedName name="solver_rhs4" localSheetId="9" hidden="1">40</definedName>
    <definedName name="solver_rhs4" localSheetId="10" hidden="1">ÖDEV2!$D$4</definedName>
    <definedName name="solver_rhs4" localSheetId="0" hidden="1">ÖRNEK2!$I$14</definedName>
    <definedName name="solver_rhs4" localSheetId="1" hidden="1">ÖRNEK3!$I$15</definedName>
    <definedName name="solver_rhs4" localSheetId="2" hidden="1">0</definedName>
    <definedName name="solver_rhs4" localSheetId="4" hidden="1">ÖRNEK6!$J$5</definedName>
    <definedName name="solver_rhs4" localSheetId="5" hidden="1">ÖRNEK7!$G$6</definedName>
    <definedName name="solver_rhs4" localSheetId="7" hidden="1">ÖRNEK8!$I$6</definedName>
    <definedName name="solver_rhs5" localSheetId="9" hidden="1">50</definedName>
    <definedName name="solver_rhs5" localSheetId="10" hidden="1">ÖDEV2!$B$3*ÖDEV2!$B$12</definedName>
    <definedName name="solver_rhs5" localSheetId="1" hidden="1">ÖRNEK3!$I$15</definedName>
    <definedName name="solver_rhs5" localSheetId="2" hidden="1">tamsayı</definedName>
    <definedName name="solver_rhs5" localSheetId="5" hidden="1">ÖRNEK7!$G$7</definedName>
    <definedName name="solver_rhs6" localSheetId="9" hidden="1">50</definedName>
    <definedName name="solver_rhs6" localSheetId="10" hidden="1">ÖDEV2!$B$4*ÖDEV2!$B$13</definedName>
    <definedName name="solver_rhs6" localSheetId="1" hidden="1">ÖRNEK3!$I$16</definedName>
    <definedName name="solver_rhs6" localSheetId="2" hidden="1">tamsayı</definedName>
    <definedName name="solver_rhs6" localSheetId="5" hidden="1">ÖRNEK7!$G$8</definedName>
    <definedName name="solver_rhs7" localSheetId="9" hidden="1">1</definedName>
    <definedName name="solver_rhs7" localSheetId="10" hidden="1">ÖDEV2!$I$3</definedName>
    <definedName name="solver_rhs7" localSheetId="2" hidden="1">tamsayı</definedName>
    <definedName name="solver_rhs8" localSheetId="9" hidden="1">0</definedName>
    <definedName name="solver_rhs8" localSheetId="10" hidden="1">ÖDEV2!$I$4</definedName>
    <definedName name="solver_rhs8" localSheetId="2" hidden="1">tamsayı</definedName>
    <definedName name="solver_rhs9" localSheetId="10" hidden="1">ÖDEV2!$B$4</definedName>
    <definedName name="solver_rhs9" localSheetId="2" hidden="1">tamsayı</definedName>
    <definedName name="solver_rlx" localSheetId="9" hidden="1">2</definedName>
    <definedName name="solver_rlx" localSheetId="10" hidden="1">2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sd" localSheetId="9" hidden="1">0</definedName>
    <definedName name="solver_rsd" localSheetId="10" hidden="1">0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8" hidden="1">0</definedName>
    <definedName name="solver_scl" localSheetId="9" hidden="1">1</definedName>
    <definedName name="solver_scl" localSheetId="10" hidden="1">1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cl" localSheetId="7" hidden="1">2</definedName>
    <definedName name="solver_scl" localSheetId="8" hidden="1">2</definedName>
    <definedName name="solver_sho" localSheetId="9" hidden="1">2</definedName>
    <definedName name="solver_sho" localSheetId="10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sz" localSheetId="9" hidden="1">100</definedName>
    <definedName name="solver_ssz" localSheetId="10" hidden="1">100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ssz" localSheetId="8" hidden="1">100</definedName>
    <definedName name="solver_tim" localSheetId="9" hidden="1">2147483647</definedName>
    <definedName name="solver_tim" localSheetId="10" hidden="1">2147483647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im" localSheetId="8" hidden="1">2147483647</definedName>
    <definedName name="solver_tol" localSheetId="9" hidden="1">0.01</definedName>
    <definedName name="solver_tol" localSheetId="10" hidden="1">0.01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7" hidden="1">0.01</definedName>
    <definedName name="solver_tol" localSheetId="8" hidden="1">0.01</definedName>
    <definedName name="solver_typ" localSheetId="9" hidden="1">2</definedName>
    <definedName name="solver_typ" localSheetId="10" hidden="1">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4" hidden="1">1</definedName>
    <definedName name="solver_typ" localSheetId="5" hidden="1">2</definedName>
    <definedName name="solver_typ" localSheetId="6" hidden="1">2</definedName>
    <definedName name="solver_typ" localSheetId="7" hidden="1">1</definedName>
    <definedName name="solver_typ" localSheetId="8" hidden="1">2</definedName>
    <definedName name="solver_val" localSheetId="9" hidden="1">0</definedName>
    <definedName name="solver_val" localSheetId="10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er" localSheetId="9" hidden="1">3</definedName>
    <definedName name="solver_ver" localSheetId="10" hidden="1">3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2" l="1"/>
  <c r="F17" i="12"/>
  <c r="E17" i="12"/>
  <c r="D17" i="12"/>
  <c r="C17" i="12"/>
  <c r="B17" i="12"/>
  <c r="H15" i="12"/>
  <c r="H14" i="12"/>
  <c r="H13" i="12"/>
  <c r="H12" i="12"/>
  <c r="H11" i="12"/>
  <c r="H6" i="10"/>
  <c r="C12" i="10"/>
  <c r="D12" i="10"/>
  <c r="B12" i="10"/>
  <c r="C10" i="10"/>
  <c r="D10" i="10"/>
  <c r="B10" i="10"/>
  <c r="D11" i="10"/>
  <c r="C11" i="10"/>
  <c r="B11" i="10"/>
  <c r="H4" i="10" l="1"/>
  <c r="H5" i="10"/>
  <c r="H8" i="10"/>
  <c r="B17" i="8"/>
  <c r="B16" i="8"/>
  <c r="D13" i="8"/>
  <c r="D12" i="8"/>
  <c r="B13" i="8"/>
  <c r="B12" i="8"/>
  <c r="I8" i="5"/>
  <c r="I5" i="5"/>
  <c r="H8" i="8" l="1"/>
  <c r="D13" i="9"/>
  <c r="C10" i="9"/>
  <c r="D10" i="9"/>
  <c r="B10" i="9"/>
  <c r="F9" i="9"/>
  <c r="F5" i="9"/>
  <c r="F4" i="9"/>
  <c r="F3" i="9"/>
  <c r="F2" i="9"/>
  <c r="D12" i="9"/>
  <c r="G14" i="7" l="1"/>
  <c r="G15" i="7"/>
  <c r="G13" i="7"/>
  <c r="E14" i="7"/>
  <c r="E15" i="7"/>
  <c r="J13" i="7"/>
  <c r="E13" i="7"/>
  <c r="J15" i="7"/>
  <c r="I6" i="6" l="1"/>
  <c r="I7" i="6"/>
  <c r="I8" i="6"/>
  <c r="E15" i="6"/>
  <c r="I5" i="6"/>
  <c r="I13" i="6"/>
  <c r="G15" i="3"/>
  <c r="H17" i="4"/>
  <c r="H15" i="4"/>
  <c r="J8" i="4"/>
  <c r="H6" i="3" l="1"/>
  <c r="H7" i="3"/>
  <c r="H8" i="3"/>
  <c r="H9" i="3"/>
  <c r="H10" i="3"/>
  <c r="H11" i="3"/>
  <c r="H12" i="3"/>
  <c r="H5" i="3"/>
  <c r="G18" i="3" s="1"/>
  <c r="I7" i="2"/>
  <c r="G16" i="2"/>
  <c r="G15" i="2"/>
  <c r="G14" i="2"/>
  <c r="G13" i="2"/>
  <c r="G12" i="2"/>
  <c r="G14" i="1"/>
  <c r="G13" i="1"/>
  <c r="G12" i="1"/>
  <c r="H7" i="1"/>
</calcChain>
</file>

<file path=xl/sharedStrings.xml><?xml version="1.0" encoding="utf-8"?>
<sst xmlns="http://schemas.openxmlformats.org/spreadsheetml/2006/main" count="187" uniqueCount="128">
  <si>
    <t>ÜRÜN MODELİ</t>
  </si>
  <si>
    <t>Standart</t>
  </si>
  <si>
    <t>Lüks</t>
  </si>
  <si>
    <t>Üretim Miktarı</t>
  </si>
  <si>
    <t>Kazanç</t>
  </si>
  <si>
    <t>GEREKLİ MİKTAR</t>
  </si>
  <si>
    <t>KULLANILAN</t>
  </si>
  <si>
    <t>STOK</t>
  </si>
  <si>
    <t>BİLEŞENLER</t>
  </si>
  <si>
    <t>Normal Kapasite SD</t>
  </si>
  <si>
    <t>Yüksek Kapasite SD</t>
  </si>
  <si>
    <t>RAM</t>
  </si>
  <si>
    <t>Toplam Kazanç</t>
  </si>
  <si>
    <t>ÜRETİM KARARLARI</t>
  </si>
  <si>
    <t>LCD TV</t>
  </si>
  <si>
    <t>MÜZİK ÇALAR</t>
  </si>
  <si>
    <t>HAPORLÖR</t>
  </si>
  <si>
    <t>BİRİM KAR</t>
  </si>
  <si>
    <t>MEVCUT</t>
  </si>
  <si>
    <t>PARÇA ADI</t>
  </si>
  <si>
    <t>HOPARLÖR</t>
  </si>
  <si>
    <t>Gövde</t>
  </si>
  <si>
    <t>LCD Ekran</t>
  </si>
  <si>
    <t>Hoparlör</t>
  </si>
  <si>
    <t>Güç Ünitesi</t>
  </si>
  <si>
    <t>Elektronik Parça</t>
  </si>
  <si>
    <t>PROJE NO</t>
  </si>
  <si>
    <t>BAŞARILI OLURSA GETİRİSİ</t>
  </si>
  <si>
    <t>BAŞARILI OLMA ŞANSI</t>
  </si>
  <si>
    <t>BEKLENEN GETİRİ</t>
  </si>
  <si>
    <t>BAŞLANGIÇ YATIRIMI</t>
  </si>
  <si>
    <t>[Beklenen Getiri]-[Yatırım]</t>
  </si>
  <si>
    <t>DAHİL ETME KARARI</t>
  </si>
  <si>
    <t>Toplam Yatırım</t>
  </si>
  <si>
    <t>Bütçe Kısıtı</t>
  </si>
  <si>
    <t>Toplam Getiri</t>
  </si>
  <si>
    <t>Malzeme</t>
  </si>
  <si>
    <t>Ağırlık</t>
  </si>
  <si>
    <t xml:space="preserve">Fayda </t>
  </si>
  <si>
    <t>Dahil Et</t>
  </si>
  <si>
    <t>Toplam Ağırlık</t>
  </si>
  <si>
    <t>Kapasite</t>
  </si>
  <si>
    <t>Toplam Fayda</t>
  </si>
  <si>
    <t>A</t>
  </si>
  <si>
    <t>B</t>
  </si>
  <si>
    <t>C</t>
  </si>
  <si>
    <t>Yanma Noktası</t>
  </si>
  <si>
    <t>Özgül Ağırlığı</t>
  </si>
  <si>
    <t>a muhtevası</t>
  </si>
  <si>
    <t>b muhtevası</t>
  </si>
  <si>
    <t xml:space="preserve">A </t>
  </si>
  <si>
    <t xml:space="preserve">B </t>
  </si>
  <si>
    <t>Toplam maliyet</t>
  </si>
  <si>
    <t>Üründeki oran</t>
  </si>
  <si>
    <t>Litre başına fiyat</t>
  </si>
  <si>
    <t>Sınırlar</t>
  </si>
  <si>
    <t>toplam</t>
  </si>
  <si>
    <t>Hammadde</t>
  </si>
  <si>
    <t>I</t>
  </si>
  <si>
    <t>II</t>
  </si>
  <si>
    <t>III</t>
  </si>
  <si>
    <t>A Hammaddesi</t>
  </si>
  <si>
    <t>B Hammaddesi</t>
  </si>
  <si>
    <t>C Hammaddesi</t>
  </si>
  <si>
    <t>kg maliyetleri</t>
  </si>
  <si>
    <t>kullanılacak oran</t>
  </si>
  <si>
    <t>toplam maliyet</t>
  </si>
  <si>
    <t>bulunması gereken en az miktar</t>
  </si>
  <si>
    <t>bulunması gereken en fazla miktar</t>
  </si>
  <si>
    <t>toplam oran</t>
  </si>
  <si>
    <t>Benzin Tipi</t>
  </si>
  <si>
    <t>Minimum Oktan Oranı</t>
  </si>
  <si>
    <t>Maksimum Talep (varil/hafta)</t>
  </si>
  <si>
    <t>Maksimum Dağıtım (varil/hafta)</t>
  </si>
  <si>
    <t>1.Tip Benzin</t>
  </si>
  <si>
    <t>2.Tip Benzin</t>
  </si>
  <si>
    <t>Benzin Bileşenleri</t>
  </si>
  <si>
    <t>Oktan Oranı</t>
  </si>
  <si>
    <t>Arz Miktarı (varil)</t>
  </si>
  <si>
    <t>Maliyet ($ / varil)</t>
  </si>
  <si>
    <t>Litre Fiyatı</t>
  </si>
  <si>
    <t>Toplam Maliyet:</t>
  </si>
  <si>
    <t>Kısıt</t>
  </si>
  <si>
    <t>Hesaplanan</t>
  </si>
  <si>
    <t xml:space="preserve">Kullanılan Toplam </t>
  </si>
  <si>
    <t>Birim Miktar</t>
  </si>
  <si>
    <t>Toplam Miktar</t>
  </si>
  <si>
    <t>Max A</t>
  </si>
  <si>
    <t>Birim Maliyet:</t>
  </si>
  <si>
    <t>X11</t>
  </si>
  <si>
    <t>X21</t>
  </si>
  <si>
    <t>X12</t>
  </si>
  <si>
    <t>X22</t>
  </si>
  <si>
    <t>Toplam Kar</t>
  </si>
  <si>
    <t>1. Tip Benzin</t>
  </si>
  <si>
    <t>2. Tip Benzin</t>
  </si>
  <si>
    <t>Kullanım Miktarı</t>
  </si>
  <si>
    <t>B1</t>
  </si>
  <si>
    <t>B2</t>
  </si>
  <si>
    <t>Satış Fiyatı</t>
  </si>
  <si>
    <t>Toplam Oktan</t>
  </si>
  <si>
    <t>Tip-1</t>
  </si>
  <si>
    <t>Tip-2</t>
  </si>
  <si>
    <t>Tip-3</t>
  </si>
  <si>
    <t>Gerekli Çalışan Sayısı</t>
  </si>
  <si>
    <t>Gerekli Yatırım (*milyon PB)</t>
  </si>
  <si>
    <t>Açılacak Mağaza Sayısı</t>
  </si>
  <si>
    <t>X1</t>
  </si>
  <si>
    <t>X2</t>
  </si>
  <si>
    <t>X3</t>
  </si>
  <si>
    <t>Açılan Mağazalardaki Çalışan</t>
  </si>
  <si>
    <t>Açılan Mağazaların Yatırımı</t>
  </si>
  <si>
    <t>Toplam Yatırım:</t>
  </si>
  <si>
    <t>Toplam Çalışan:</t>
  </si>
  <si>
    <t>Toplam Getiri:</t>
  </si>
  <si>
    <t>Açılması Durumunda Getiri</t>
  </si>
  <si>
    <t>Açılan Mağazaların Getirisi</t>
  </si>
  <si>
    <t>Gerçekleşen</t>
  </si>
  <si>
    <t>Açılan Mağaza:</t>
  </si>
  <si>
    <t>T1</t>
  </si>
  <si>
    <t>T2</t>
  </si>
  <si>
    <t>T3</t>
  </si>
  <si>
    <t>T4</t>
  </si>
  <si>
    <t>T5</t>
  </si>
  <si>
    <t>D</t>
  </si>
  <si>
    <t>E</t>
  </si>
  <si>
    <t>Atanan</t>
  </si>
  <si>
    <t>Maliyet: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</si>
</sst>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₺&quot;"/>
    <numFmt numFmtId="165" formatCode="#,##0\ &quot;₺&quot;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/>
    <xf numFmtId="0" fontId="0" fillId="0" borderId="0" xfId="0" applyBorder="1"/>
    <xf numFmtId="0" fontId="0" fillId="0" borderId="0" xfId="0" applyBorder="1" applyAlignment="1"/>
    <xf numFmtId="0" fontId="2" fillId="0" borderId="2" xfId="0" applyFont="1" applyBorder="1"/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9" fontId="0" fillId="0" borderId="3" xfId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/>
    <xf numFmtId="0" fontId="3" fillId="4" borderId="8" xfId="0" applyFont="1" applyFill="1" applyBorder="1"/>
    <xf numFmtId="2" fontId="0" fillId="0" borderId="8" xfId="0" applyNumberFormat="1" applyBorder="1" applyAlignment="1">
      <alignment horizontal="left"/>
    </xf>
    <xf numFmtId="0" fontId="0" fillId="6" borderId="12" xfId="0" applyFill="1" applyBorder="1" applyAlignment="1">
      <alignment horizontal="center" vertical="center"/>
    </xf>
    <xf numFmtId="9" fontId="0" fillId="6" borderId="8" xfId="0" applyNumberFormat="1" applyFill="1" applyBorder="1" applyAlignment="1">
      <alignment horizontal="center" vertical="center"/>
    </xf>
    <xf numFmtId="164" fontId="0" fillId="6" borderId="12" xfId="0" applyNumberForma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5" borderId="0" xfId="0" applyFont="1" applyFill="1"/>
    <xf numFmtId="0" fontId="3" fillId="3" borderId="8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3" fillId="0" borderId="0" xfId="0" applyFont="1"/>
    <xf numFmtId="0" fontId="0" fillId="7" borderId="8" xfId="0" applyFill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8" borderId="8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/>
    </xf>
    <xf numFmtId="1" fontId="0" fillId="10" borderId="8" xfId="0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11" borderId="8" xfId="0" applyFill="1" applyBorder="1"/>
    <xf numFmtId="0" fontId="0" fillId="12" borderId="8" xfId="0" applyFill="1" applyBorder="1" applyAlignment="1">
      <alignment horizontal="center"/>
    </xf>
    <xf numFmtId="0" fontId="2" fillId="2" borderId="8" xfId="0" applyFont="1" applyFill="1" applyBorder="1"/>
    <xf numFmtId="0" fontId="0" fillId="2" borderId="8" xfId="0" applyFill="1" applyBorder="1" applyAlignment="1">
      <alignment horizontal="center"/>
    </xf>
    <xf numFmtId="0" fontId="0" fillId="8" borderId="0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8" xfId="0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0" fillId="16" borderId="0" xfId="0" applyFill="1" applyAlignment="1">
      <alignment horizontal="left" vertical="center"/>
    </xf>
    <xf numFmtId="0" fontId="2" fillId="17" borderId="8" xfId="0" applyFont="1" applyFill="1" applyBorder="1"/>
    <xf numFmtId="0" fontId="2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8" borderId="8" xfId="0" applyFill="1" applyBorder="1"/>
    <xf numFmtId="0" fontId="2" fillId="18" borderId="8" xfId="0" applyFont="1" applyFill="1" applyBorder="1" applyAlignment="1">
      <alignment horizontal="center" vertical="center"/>
    </xf>
    <xf numFmtId="0" fontId="2" fillId="18" borderId="8" xfId="0" applyFont="1" applyFill="1" applyBorder="1"/>
    <xf numFmtId="0" fontId="0" fillId="18" borderId="8" xfId="0" applyFill="1" applyBorder="1" applyAlignment="1">
      <alignment horizontal="center" vertical="center"/>
    </xf>
    <xf numFmtId="0" fontId="0" fillId="2" borderId="8" xfId="0" applyFill="1" applyBorder="1"/>
    <xf numFmtId="0" fontId="2" fillId="2" borderId="8" xfId="0" applyFont="1" applyFill="1" applyBorder="1" applyAlignment="1">
      <alignment horizontal="center" vertical="center"/>
    </xf>
    <xf numFmtId="0" fontId="6" fillId="16" borderId="8" xfId="0" applyFont="1" applyFill="1" applyBorder="1"/>
    <xf numFmtId="0" fontId="0" fillId="19" borderId="8" xfId="0" applyFill="1" applyBorder="1" applyAlignment="1">
      <alignment horizontal="center"/>
    </xf>
    <xf numFmtId="0" fontId="7" fillId="19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0" fontId="5" fillId="11" borderId="8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416169</xdr:colOff>
      <xdr:row>0</xdr:row>
      <xdr:rowOff>158263</xdr:rowOff>
    </xdr:from>
    <xdr:to>
      <xdr:col>14</xdr:col>
      <xdr:colOff>89481</xdr:colOff>
      <xdr:row>12</xdr:row>
      <xdr:rowOff>15171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B68C50-7E99-4665-BDEF-34AFDD990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2569" y="158263"/>
          <a:ext cx="2721312" cy="2051468"/>
        </a:xfrm>
        <a:prstGeom prst="rect">
          <a:avLst/>
        </a:prstGeom>
      </xdr:spPr>
    </xdr:pic>
    <xdr:clientData/>
  </xdr:twoCellAnchor>
  <xdr:twoCellAnchor editAs="oneCell">
    <xdr:from>
      <xdr:col>9</xdr:col>
      <xdr:colOff>398584</xdr:colOff>
      <xdr:row>12</xdr:row>
      <xdr:rowOff>29309</xdr:rowOff>
    </xdr:from>
    <xdr:to>
      <xdr:col>15</xdr:col>
      <xdr:colOff>139799</xdr:colOff>
      <xdr:row>18</xdr:row>
      <xdr:rowOff>89783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8E3362-EE88-46D0-B147-E55F2DDE9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4984" y="2223869"/>
          <a:ext cx="3398815" cy="1157754"/>
        </a:xfrm>
        <a:prstGeom prst="rect">
          <a:avLst/>
        </a:prstGeom>
      </xdr:spPr>
    </xdr:pic>
    <xdr:clientData/>
  </xdr:twoCellAnchor>
  <xdr:twoCellAnchor>
    <xdr:from>
      <xdr:col>14</xdr:col>
      <xdr:colOff>445477</xdr:colOff>
      <xdr:row>2</xdr:row>
      <xdr:rowOff>76200</xdr:rowOff>
    </xdr:from>
    <xdr:to>
      <xdr:col>17</xdr:col>
      <xdr:colOff>11723</xdr:colOff>
      <xdr:row>8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0667EBA-BD78-4D8C-A9BD-1294B3C07424}"/>
            </a:ext>
          </a:extLst>
        </xdr:cNvPr>
        <xdr:cNvSpPr txBox="1"/>
      </xdr:nvSpPr>
      <xdr:spPr>
        <a:xfrm>
          <a:off x="8979877" y="441960"/>
          <a:ext cx="1395046" cy="102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>
              <a:hlinkClick xmlns:r="http://schemas.openxmlformats.org/officeDocument/2006/relationships" r:id=""/>
            </a:rPr>
            <a:t>https://www.youtube.com/watch?v=I_1qPoD67bA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797169</xdr:colOff>
      <xdr:row>12</xdr:row>
      <xdr:rowOff>82061</xdr:rowOff>
    </xdr:from>
    <xdr:to>
      <xdr:col>7</xdr:col>
      <xdr:colOff>685799</xdr:colOff>
      <xdr:row>16</xdr:row>
      <xdr:rowOff>169984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D7DFBC-CAD7-4B76-A01B-113B97224BEA}"/>
            </a:ext>
          </a:extLst>
        </xdr:cNvPr>
        <xdr:cNvSpPr txBox="1"/>
      </xdr:nvSpPr>
      <xdr:spPr>
        <a:xfrm>
          <a:off x="7977554" y="3276599"/>
          <a:ext cx="1424353" cy="814754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Xij</a:t>
          </a:r>
        </a:p>
        <a:p>
          <a:r>
            <a:rPr lang="en-GB" sz="1100"/>
            <a:t>i:</a:t>
          </a:r>
          <a:r>
            <a:rPr lang="en-GB" sz="1100" baseline="0"/>
            <a:t> bileşen</a:t>
          </a:r>
        </a:p>
        <a:p>
          <a:r>
            <a:rPr lang="en-GB" sz="1100" baseline="0"/>
            <a:t>j: benzin tipi</a:t>
          </a:r>
          <a:endParaRPr lang="en-GB" sz="1100"/>
        </a:p>
      </xdr:txBody>
    </xdr:sp>
    <xdr:clientData/>
  </xdr:twoCellAnchor>
  <xdr:twoCellAnchor>
    <xdr:from>
      <xdr:col>2</xdr:col>
      <xdr:colOff>656492</xdr:colOff>
      <xdr:row>13</xdr:row>
      <xdr:rowOff>181707</xdr:rowOff>
    </xdr:from>
    <xdr:to>
      <xdr:col>5</xdr:col>
      <xdr:colOff>492369</xdr:colOff>
      <xdr:row>20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9F964C6-5799-42EB-A02E-263D54F4F6B0}"/>
            </a:ext>
          </a:extLst>
        </xdr:cNvPr>
        <xdr:cNvSpPr txBox="1"/>
      </xdr:nvSpPr>
      <xdr:spPr>
        <a:xfrm>
          <a:off x="2502877" y="3557953"/>
          <a:ext cx="2731477" cy="1242647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ÖNEMLİ NOT!</a:t>
          </a:r>
        </a:p>
        <a:p>
          <a:r>
            <a:rPr lang="en-GB" sz="1100"/>
            <a:t>Oktan Kısıtı:</a:t>
          </a:r>
        </a:p>
        <a:p>
          <a:r>
            <a:rPr lang="en-GB" sz="1100"/>
            <a:t>B19 &gt;= B6 * B15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B20 &gt;= B7 * B16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 yol,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bölme yapmayarak paydanın sıfır olmasını engelliyor.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J21"/>
  <sheetViews>
    <sheetView workbookViewId="0">
      <selection activeCell="N16" sqref="N16"/>
    </sheetView>
  </sheetViews>
  <sheetFormatPr defaultRowHeight="14.4" x14ac:dyDescent="0.3"/>
  <cols>
    <col min="4" max="4" width="18.5546875" bestFit="1" customWidth="1"/>
    <col min="5" max="5" width="10.33203125" customWidth="1"/>
    <col min="6" max="6" width="8.6640625" customWidth="1"/>
  </cols>
  <sheetData>
    <row r="4" spans="4:10" x14ac:dyDescent="0.3">
      <c r="D4" s="2"/>
      <c r="E4" s="78" t="s">
        <v>0</v>
      </c>
      <c r="F4" s="78"/>
      <c r="G4" s="1"/>
    </row>
    <row r="5" spans="4:10" x14ac:dyDescent="0.3">
      <c r="D5" s="2"/>
      <c r="E5" s="3" t="s">
        <v>1</v>
      </c>
      <c r="F5" s="3" t="s">
        <v>2</v>
      </c>
    </row>
    <row r="6" spans="4:10" x14ac:dyDescent="0.3">
      <c r="D6" s="7" t="s">
        <v>3</v>
      </c>
      <c r="E6" s="8">
        <v>60</v>
      </c>
      <c r="F6" s="8">
        <v>30</v>
      </c>
      <c r="H6" s="76" t="s">
        <v>12</v>
      </c>
      <c r="I6" s="76"/>
    </row>
    <row r="7" spans="4:10" x14ac:dyDescent="0.3">
      <c r="D7" s="5" t="s">
        <v>4</v>
      </c>
      <c r="E7" s="11">
        <v>30</v>
      </c>
      <c r="F7" s="11">
        <v>50</v>
      </c>
      <c r="H7" s="77">
        <f>SUMPRODUCT(E7:F7,E6:F6)</f>
        <v>3300</v>
      </c>
      <c r="I7" s="77"/>
    </row>
    <row r="8" spans="4:10" x14ac:dyDescent="0.3">
      <c r="D8" s="2"/>
      <c r="E8" s="2"/>
      <c r="F8" s="2"/>
    </row>
    <row r="10" spans="4:10" x14ac:dyDescent="0.3">
      <c r="D10" s="4"/>
      <c r="E10" s="78" t="s">
        <v>5</v>
      </c>
      <c r="F10" s="78"/>
      <c r="G10" s="79" t="s">
        <v>6</v>
      </c>
      <c r="H10" s="79"/>
      <c r="I10" s="79" t="s">
        <v>7</v>
      </c>
      <c r="J10" s="79"/>
    </row>
    <row r="11" spans="4:10" x14ac:dyDescent="0.3">
      <c r="D11" s="5" t="s">
        <v>8</v>
      </c>
      <c r="E11" s="5" t="s">
        <v>1</v>
      </c>
      <c r="F11" s="5" t="s">
        <v>2</v>
      </c>
      <c r="G11" s="78"/>
      <c r="H11" s="78"/>
      <c r="I11" s="78"/>
      <c r="J11" s="78"/>
    </row>
    <row r="12" spans="4:10" x14ac:dyDescent="0.3">
      <c r="D12" s="2" t="s">
        <v>9</v>
      </c>
      <c r="E12" s="2">
        <v>1</v>
      </c>
      <c r="F12" s="2">
        <v>0</v>
      </c>
      <c r="G12" s="80">
        <f>SUMPRODUCT(E6:F6,E12:F12)</f>
        <v>60</v>
      </c>
      <c r="H12" s="80"/>
      <c r="I12" s="80">
        <v>60</v>
      </c>
      <c r="J12" s="80"/>
    </row>
    <row r="13" spans="4:10" x14ac:dyDescent="0.3">
      <c r="D13" s="2" t="s">
        <v>10</v>
      </c>
      <c r="E13" s="2">
        <v>0</v>
      </c>
      <c r="F13" s="2">
        <v>1</v>
      </c>
      <c r="G13" s="80">
        <f>SUMPRODUCT(E13:F13,E6:F6)</f>
        <v>30</v>
      </c>
      <c r="H13" s="80"/>
      <c r="I13" s="74">
        <v>50</v>
      </c>
      <c r="J13" s="74"/>
    </row>
    <row r="14" spans="4:10" x14ac:dyDescent="0.3">
      <c r="D14" s="6" t="s">
        <v>11</v>
      </c>
      <c r="E14" s="6">
        <v>1</v>
      </c>
      <c r="F14" s="6">
        <v>2</v>
      </c>
      <c r="G14" s="81">
        <f>SUMPRODUCT(E14:F14,E6:F6)</f>
        <v>120</v>
      </c>
      <c r="H14" s="81"/>
      <c r="I14" s="75">
        <v>120</v>
      </c>
      <c r="J14" s="75"/>
    </row>
    <row r="15" spans="4:10" x14ac:dyDescent="0.3">
      <c r="D15" s="2"/>
      <c r="E15" s="2"/>
      <c r="F15" s="2"/>
      <c r="G15" s="2"/>
      <c r="H15" s="2"/>
      <c r="I15" s="2"/>
      <c r="J15" s="2"/>
    </row>
    <row r="16" spans="4:10" x14ac:dyDescent="0.3">
      <c r="D16" s="2"/>
      <c r="E16" s="2"/>
      <c r="F16" s="2"/>
      <c r="G16" s="2"/>
      <c r="H16" s="2"/>
      <c r="I16" s="2"/>
      <c r="J16" s="2"/>
    </row>
    <row r="17" spans="4:10" x14ac:dyDescent="0.3">
      <c r="D17" s="2"/>
      <c r="E17" s="2"/>
      <c r="F17" s="2"/>
      <c r="G17" s="2"/>
      <c r="H17" s="2"/>
      <c r="I17" s="2"/>
      <c r="J17" s="2"/>
    </row>
    <row r="18" spans="4:10" x14ac:dyDescent="0.3">
      <c r="D18" s="2"/>
      <c r="E18" s="2"/>
      <c r="F18" s="2"/>
      <c r="G18" s="2"/>
      <c r="H18" s="2"/>
      <c r="I18" s="2"/>
      <c r="J18" s="2"/>
    </row>
    <row r="19" spans="4:10" x14ac:dyDescent="0.3">
      <c r="D19" s="2"/>
      <c r="E19" s="2"/>
      <c r="F19" s="2"/>
      <c r="G19" s="2"/>
      <c r="H19" s="2"/>
      <c r="I19" s="2"/>
      <c r="J19" s="2"/>
    </row>
    <row r="20" spans="4:10" x14ac:dyDescent="0.3">
      <c r="D20" s="2"/>
      <c r="E20" s="2"/>
      <c r="F20" s="2"/>
      <c r="G20" s="2"/>
      <c r="H20" s="2"/>
      <c r="I20" s="2"/>
      <c r="J20" s="2"/>
    </row>
    <row r="21" spans="4:10" x14ac:dyDescent="0.3">
      <c r="D21" s="2"/>
      <c r="E21" s="2"/>
      <c r="F21" s="2"/>
      <c r="G21" s="2"/>
      <c r="H21" s="2"/>
      <c r="I21" s="2"/>
      <c r="J21" s="2"/>
    </row>
  </sheetData>
  <mergeCells count="12">
    <mergeCell ref="I13:J13"/>
    <mergeCell ref="I14:J14"/>
    <mergeCell ref="H6:I6"/>
    <mergeCell ref="H7:I7"/>
    <mergeCell ref="E4:F4"/>
    <mergeCell ref="E10:F10"/>
    <mergeCell ref="G10:H11"/>
    <mergeCell ref="I10:J11"/>
    <mergeCell ref="G12:H12"/>
    <mergeCell ref="G13:H13"/>
    <mergeCell ref="G14:H14"/>
    <mergeCell ref="I12:J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6:K21"/>
  <sheetViews>
    <sheetView topLeftCell="A4" zoomScaleNormal="100" workbookViewId="0">
      <selection activeCell="J19" sqref="J19"/>
    </sheetView>
  </sheetViews>
  <sheetFormatPr defaultRowHeight="14.4" x14ac:dyDescent="0.3"/>
  <cols>
    <col min="5" max="5" width="14" customWidth="1"/>
    <col min="6" max="6" width="15.88671875" customWidth="1"/>
    <col min="7" max="7" width="17.33203125" customWidth="1"/>
    <col min="8" max="8" width="16.88671875" customWidth="1"/>
    <col min="10" max="10" width="15.88671875" bestFit="1" customWidth="1"/>
    <col min="11" max="11" width="13.33203125" bestFit="1" customWidth="1"/>
  </cols>
  <sheetData>
    <row r="6" spans="4:11" x14ac:dyDescent="0.3">
      <c r="E6" s="51" t="s">
        <v>57</v>
      </c>
      <c r="F6" s="51" t="s">
        <v>61</v>
      </c>
      <c r="G6" s="51" t="s">
        <v>62</v>
      </c>
      <c r="H6" s="51" t="s">
        <v>63</v>
      </c>
      <c r="J6" s="50" t="s">
        <v>65</v>
      </c>
      <c r="K6" s="32" t="s">
        <v>64</v>
      </c>
    </row>
    <row r="7" spans="4:11" x14ac:dyDescent="0.3">
      <c r="E7" s="51" t="s">
        <v>58</v>
      </c>
      <c r="F7" s="44">
        <v>0.6</v>
      </c>
      <c r="G7" s="44">
        <v>0.3</v>
      </c>
      <c r="H7" s="44">
        <v>0.1</v>
      </c>
      <c r="J7" s="47">
        <v>0.375</v>
      </c>
      <c r="K7" s="46">
        <v>1.5</v>
      </c>
    </row>
    <row r="8" spans="4:11" x14ac:dyDescent="0.3">
      <c r="E8" s="51" t="s">
        <v>59</v>
      </c>
      <c r="F8" s="44">
        <v>0.25</v>
      </c>
      <c r="G8" s="44">
        <v>0.25</v>
      </c>
      <c r="H8" s="44">
        <v>0.5</v>
      </c>
      <c r="J8" s="47">
        <v>0.62499999999999989</v>
      </c>
      <c r="K8" s="46">
        <v>1.55</v>
      </c>
    </row>
    <row r="9" spans="4:11" x14ac:dyDescent="0.3">
      <c r="E9" s="51" t="s">
        <v>60</v>
      </c>
      <c r="F9" s="44">
        <v>0.2</v>
      </c>
      <c r="G9" s="44">
        <v>0.5</v>
      </c>
      <c r="H9" s="44">
        <v>0.3</v>
      </c>
      <c r="J9" s="43">
        <v>0</v>
      </c>
      <c r="K9" s="45">
        <v>1.6</v>
      </c>
    </row>
    <row r="10" spans="4:11" x14ac:dyDescent="0.3">
      <c r="E10" s="35"/>
      <c r="F10" s="35"/>
      <c r="G10" s="35"/>
      <c r="H10" s="35"/>
    </row>
    <row r="11" spans="4:11" x14ac:dyDescent="0.3">
      <c r="E11" s="52"/>
      <c r="F11" s="52"/>
      <c r="G11" s="52"/>
      <c r="H11" s="52"/>
    </row>
    <row r="12" spans="4:11" x14ac:dyDescent="0.3">
      <c r="E12" s="91" t="s">
        <v>67</v>
      </c>
      <c r="F12" s="92"/>
      <c r="G12" s="93" t="s">
        <v>68</v>
      </c>
      <c r="H12" s="92"/>
      <c r="J12" s="49" t="s">
        <v>69</v>
      </c>
    </row>
    <row r="13" spans="4:11" x14ac:dyDescent="0.3">
      <c r="D13" s="53" t="s">
        <v>43</v>
      </c>
      <c r="E13" s="94">
        <f>SUMPRODUCT(F7:F9,J7:J9)</f>
        <v>0.38124999999999998</v>
      </c>
      <c r="F13" s="95"/>
      <c r="G13" s="94">
        <f>SUMPRODUCT(F7:F9,J7:J9)</f>
        <v>0.38124999999999998</v>
      </c>
      <c r="H13" s="95"/>
      <c r="J13" s="48">
        <f>SUM(J7:J9)</f>
        <v>0.99999999999999989</v>
      </c>
    </row>
    <row r="14" spans="4:11" x14ac:dyDescent="0.3">
      <c r="D14" s="53" t="s">
        <v>44</v>
      </c>
      <c r="E14" s="94">
        <f>SUMPRODUCT(G7:G9,J7:J9)</f>
        <v>0.26874999999999993</v>
      </c>
      <c r="F14" s="95"/>
      <c r="G14" s="94">
        <f>SUMPRODUCT(G7:G9,J7:J9)</f>
        <v>0.26874999999999993</v>
      </c>
      <c r="H14" s="95"/>
      <c r="J14" s="49" t="s">
        <v>66</v>
      </c>
    </row>
    <row r="15" spans="4:11" x14ac:dyDescent="0.3">
      <c r="D15" s="53" t="s">
        <v>45</v>
      </c>
      <c r="E15" s="96">
        <f>SUMPRODUCT(H7:H9,J7:J9)</f>
        <v>0.35</v>
      </c>
      <c r="F15" s="96"/>
      <c r="G15" s="96">
        <f>SUMPRODUCT(H7:H9,J7:J9)</f>
        <v>0.35</v>
      </c>
      <c r="H15" s="96"/>
      <c r="J15" s="54">
        <f>SUMPRODUCT(J7:J9,K7:K9)</f>
        <v>1.53125</v>
      </c>
    </row>
    <row r="16" spans="4:11" x14ac:dyDescent="0.3">
      <c r="D16" s="16"/>
    </row>
    <row r="17" spans="4:4" x14ac:dyDescent="0.3">
      <c r="D17" s="16"/>
    </row>
    <row r="18" spans="4:4" x14ac:dyDescent="0.3">
      <c r="D18" s="16"/>
    </row>
    <row r="19" spans="4:4" x14ac:dyDescent="0.3">
      <c r="D19" s="16"/>
    </row>
    <row r="20" spans="4:4" x14ac:dyDescent="0.3">
      <c r="D20" s="16"/>
    </row>
    <row r="21" spans="4:4" x14ac:dyDescent="0.3">
      <c r="D21" s="16"/>
    </row>
  </sheetData>
  <mergeCells count="8">
    <mergeCell ref="E12:F12"/>
    <mergeCell ref="G12:H12"/>
    <mergeCell ref="E13:F13"/>
    <mergeCell ref="E14:F14"/>
    <mergeCell ref="E15:F15"/>
    <mergeCell ref="G13:H13"/>
    <mergeCell ref="G14:H14"/>
    <mergeCell ref="G15:H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17"/>
  <sheetViews>
    <sheetView zoomScale="115" zoomScaleNormal="115" workbookViewId="0">
      <selection activeCell="H8" sqref="H8"/>
    </sheetView>
  </sheetViews>
  <sheetFormatPr defaultRowHeight="14.4" x14ac:dyDescent="0.3"/>
  <cols>
    <col min="1" max="1" width="13.33203125" customWidth="1"/>
    <col min="2" max="2" width="13.5546875" customWidth="1"/>
    <col min="3" max="3" width="14.77734375" customWidth="1"/>
    <col min="4" max="4" width="15.6640625" customWidth="1"/>
    <col min="5" max="5" width="11.77734375" customWidth="1"/>
    <col min="6" max="6" width="11.6640625" customWidth="1"/>
    <col min="7" max="7" width="10.6640625" customWidth="1"/>
    <col min="8" max="8" width="13.5546875" customWidth="1"/>
    <col min="9" max="9" width="10.88671875" bestFit="1" customWidth="1"/>
    <col min="10" max="10" width="11.44140625" customWidth="1"/>
    <col min="11" max="11" width="6.44140625" customWidth="1"/>
    <col min="13" max="13" width="68.6640625" bestFit="1" customWidth="1"/>
  </cols>
  <sheetData>
    <row r="2" spans="1:10" ht="43.2" x14ac:dyDescent="0.3">
      <c r="A2" s="56" t="s">
        <v>70</v>
      </c>
      <c r="B2" s="56" t="s">
        <v>71</v>
      </c>
      <c r="C2" s="56" t="s">
        <v>72</v>
      </c>
      <c r="D2" s="56" t="s">
        <v>73</v>
      </c>
      <c r="E2" s="67" t="s">
        <v>99</v>
      </c>
      <c r="F2" s="55"/>
      <c r="G2" s="56" t="s">
        <v>76</v>
      </c>
      <c r="H2" s="56" t="s">
        <v>77</v>
      </c>
      <c r="I2" s="56" t="s">
        <v>78</v>
      </c>
      <c r="J2" s="56" t="s">
        <v>79</v>
      </c>
    </row>
    <row r="3" spans="1:10" x14ac:dyDescent="0.3">
      <c r="A3" s="56" t="s">
        <v>74</v>
      </c>
      <c r="B3" s="57">
        <v>87</v>
      </c>
      <c r="C3" s="58">
        <v>80000</v>
      </c>
      <c r="D3" s="57">
        <v>60000</v>
      </c>
      <c r="E3" s="71">
        <v>48</v>
      </c>
      <c r="G3" s="59" t="s">
        <v>97</v>
      </c>
      <c r="H3" s="57">
        <v>86</v>
      </c>
      <c r="I3" s="57">
        <v>70000</v>
      </c>
      <c r="J3" s="57">
        <v>33</v>
      </c>
    </row>
    <row r="4" spans="1:10" x14ac:dyDescent="0.3">
      <c r="A4" s="56" t="s">
        <v>75</v>
      </c>
      <c r="B4" s="57">
        <v>93</v>
      </c>
      <c r="C4" s="58">
        <v>40000</v>
      </c>
      <c r="D4" s="57">
        <v>15000</v>
      </c>
      <c r="E4" s="71">
        <v>53</v>
      </c>
      <c r="G4" s="59" t="s">
        <v>98</v>
      </c>
      <c r="H4" s="57">
        <v>96</v>
      </c>
      <c r="I4" s="57">
        <v>60000</v>
      </c>
      <c r="J4" s="57">
        <v>37</v>
      </c>
    </row>
    <row r="7" spans="1:10" x14ac:dyDescent="0.3">
      <c r="A7" s="72" t="s">
        <v>89</v>
      </c>
      <c r="B7" s="73" t="s">
        <v>90</v>
      </c>
      <c r="C7" s="73" t="s">
        <v>91</v>
      </c>
      <c r="D7" s="73" t="s">
        <v>92</v>
      </c>
    </row>
    <row r="8" spans="1:10" ht="22.2" customHeight="1" x14ac:dyDescent="0.3">
      <c r="A8" s="68">
        <v>58000</v>
      </c>
      <c r="B8" s="68">
        <v>22000</v>
      </c>
      <c r="C8" s="68">
        <v>12000.000000000002</v>
      </c>
      <c r="D8" s="68">
        <v>28000</v>
      </c>
      <c r="G8" s="60" t="s">
        <v>93</v>
      </c>
      <c r="H8" s="101">
        <f>E3*B12+E4*B13-J3*D12-J4*D13</f>
        <v>1800000</v>
      </c>
    </row>
    <row r="11" spans="1:10" x14ac:dyDescent="0.3">
      <c r="A11" s="97" t="s">
        <v>3</v>
      </c>
      <c r="B11" s="98"/>
      <c r="C11" s="99" t="s">
        <v>96</v>
      </c>
      <c r="D11" s="100"/>
    </row>
    <row r="12" spans="1:10" x14ac:dyDescent="0.3">
      <c r="A12" s="69" t="s">
        <v>94</v>
      </c>
      <c r="B12" s="69">
        <f>A8+B8</f>
        <v>80000</v>
      </c>
      <c r="C12" s="70" t="s">
        <v>97</v>
      </c>
      <c r="D12" s="70">
        <f>A8+C8</f>
        <v>70000</v>
      </c>
    </row>
    <row r="13" spans="1:10" x14ac:dyDescent="0.3">
      <c r="A13" s="69" t="s">
        <v>95</v>
      </c>
      <c r="B13" s="69">
        <f>C8+D8</f>
        <v>40000</v>
      </c>
      <c r="C13" s="70" t="s">
        <v>98</v>
      </c>
      <c r="D13" s="70">
        <f>B8+D8</f>
        <v>50000</v>
      </c>
    </row>
    <row r="15" spans="1:10" x14ac:dyDescent="0.3">
      <c r="A15" s="97" t="s">
        <v>100</v>
      </c>
      <c r="B15" s="98"/>
    </row>
    <row r="16" spans="1:10" x14ac:dyDescent="0.3">
      <c r="A16" s="69" t="s">
        <v>94</v>
      </c>
      <c r="B16" s="69">
        <f>(H3*A8+H4*B8)</f>
        <v>7100000</v>
      </c>
    </row>
    <row r="17" spans="1:2" x14ac:dyDescent="0.3">
      <c r="A17" s="69" t="s">
        <v>95</v>
      </c>
      <c r="B17" s="69">
        <f>(H3*C8+H4*D8)</f>
        <v>3720000</v>
      </c>
    </row>
  </sheetData>
  <mergeCells count="3">
    <mergeCell ref="A11:B11"/>
    <mergeCell ref="C11:D11"/>
    <mergeCell ref="A15:B1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J19"/>
  <sheetViews>
    <sheetView workbookViewId="0">
      <selection activeCell="P17" sqref="P17"/>
    </sheetView>
  </sheetViews>
  <sheetFormatPr defaultRowHeight="14.4" x14ac:dyDescent="0.3"/>
  <cols>
    <col min="3" max="3" width="18.5546875" bestFit="1" customWidth="1"/>
    <col min="5" max="5" width="13.33203125" bestFit="1" customWidth="1"/>
    <col min="6" max="6" width="10.6640625" bestFit="1" customWidth="1"/>
  </cols>
  <sheetData>
    <row r="4" spans="3:10" x14ac:dyDescent="0.3">
      <c r="C4" s="2"/>
      <c r="D4" s="79" t="s">
        <v>13</v>
      </c>
      <c r="E4" s="79"/>
      <c r="F4" s="79"/>
    </row>
    <row r="5" spans="3:10" x14ac:dyDescent="0.3">
      <c r="C5" s="2"/>
      <c r="D5" s="3" t="s">
        <v>14</v>
      </c>
      <c r="E5" s="3" t="s">
        <v>15</v>
      </c>
      <c r="F5" s="5" t="s">
        <v>16</v>
      </c>
    </row>
    <row r="6" spans="3:10" x14ac:dyDescent="0.3">
      <c r="C6" s="7" t="s">
        <v>3</v>
      </c>
      <c r="D6" s="8">
        <v>200</v>
      </c>
      <c r="E6" s="8">
        <v>200</v>
      </c>
      <c r="F6" s="2">
        <v>0</v>
      </c>
      <c r="I6" s="76" t="s">
        <v>12</v>
      </c>
      <c r="J6" s="76"/>
    </row>
    <row r="7" spans="3:10" x14ac:dyDescent="0.3">
      <c r="C7" s="5" t="s">
        <v>17</v>
      </c>
      <c r="D7" s="11">
        <v>75</v>
      </c>
      <c r="E7" s="11">
        <v>50</v>
      </c>
      <c r="F7" s="11">
        <v>35</v>
      </c>
      <c r="I7" s="77">
        <f>SUMPRODUCT(D7:F7,D6:F6)</f>
        <v>25000</v>
      </c>
      <c r="J7" s="77"/>
    </row>
    <row r="8" spans="3:10" x14ac:dyDescent="0.3">
      <c r="C8" s="2"/>
      <c r="D8" s="2"/>
      <c r="E8" s="2"/>
    </row>
    <row r="10" spans="3:10" x14ac:dyDescent="0.3">
      <c r="C10" s="4"/>
      <c r="D10" s="78" t="s">
        <v>5</v>
      </c>
      <c r="E10" s="78"/>
      <c r="F10" s="78"/>
      <c r="G10" s="79" t="s">
        <v>6</v>
      </c>
      <c r="H10" s="79"/>
      <c r="I10" s="79" t="s">
        <v>18</v>
      </c>
      <c r="J10" s="79"/>
    </row>
    <row r="11" spans="3:10" x14ac:dyDescent="0.3">
      <c r="C11" s="5" t="s">
        <v>19</v>
      </c>
      <c r="D11" s="5" t="s">
        <v>14</v>
      </c>
      <c r="E11" s="5" t="s">
        <v>15</v>
      </c>
      <c r="F11" s="15" t="s">
        <v>20</v>
      </c>
      <c r="G11" s="78"/>
      <c r="H11" s="78"/>
      <c r="I11" s="78"/>
      <c r="J11" s="78"/>
    </row>
    <row r="12" spans="3:10" x14ac:dyDescent="0.3">
      <c r="C12" s="2" t="s">
        <v>21</v>
      </c>
      <c r="D12" s="2">
        <v>1</v>
      </c>
      <c r="E12" s="2">
        <v>1</v>
      </c>
      <c r="F12" s="2">
        <v>0</v>
      </c>
      <c r="G12" s="80">
        <f>SUMPRODUCT(D12:F12,D6:F6)</f>
        <v>400</v>
      </c>
      <c r="H12" s="80"/>
      <c r="I12" s="80">
        <v>450</v>
      </c>
      <c r="J12" s="80"/>
    </row>
    <row r="13" spans="3:10" x14ac:dyDescent="0.3">
      <c r="C13" s="2" t="s">
        <v>22</v>
      </c>
      <c r="D13" s="2">
        <v>1</v>
      </c>
      <c r="E13" s="2">
        <v>0</v>
      </c>
      <c r="F13" s="2">
        <v>0</v>
      </c>
      <c r="G13" s="74">
        <f>SUMPRODUCT(D13:F13,D6:F6)</f>
        <v>200</v>
      </c>
      <c r="H13" s="74"/>
      <c r="I13" s="74">
        <v>250</v>
      </c>
      <c r="J13" s="74"/>
    </row>
    <row r="14" spans="3:10" x14ac:dyDescent="0.3">
      <c r="C14" s="4" t="s">
        <v>23</v>
      </c>
      <c r="D14" s="4">
        <v>2</v>
      </c>
      <c r="E14" s="4">
        <v>2</v>
      </c>
      <c r="F14" s="2">
        <v>1</v>
      </c>
      <c r="G14" s="74">
        <f>SUMPRODUCT(D14:F14,D6:F6)</f>
        <v>800</v>
      </c>
      <c r="H14" s="74"/>
      <c r="I14" s="74">
        <v>800</v>
      </c>
      <c r="J14" s="74"/>
    </row>
    <row r="15" spans="3:10" x14ac:dyDescent="0.3">
      <c r="C15" s="16" t="s">
        <v>24</v>
      </c>
      <c r="D15" s="4">
        <v>1</v>
      </c>
      <c r="E15" s="4">
        <v>1</v>
      </c>
      <c r="F15" s="4">
        <v>0</v>
      </c>
      <c r="G15" s="74">
        <f>SUMPRODUCT(D15:F15,D6:F6)</f>
        <v>400</v>
      </c>
      <c r="H15" s="74"/>
      <c r="I15" s="74">
        <v>450</v>
      </c>
      <c r="J15" s="74"/>
    </row>
    <row r="16" spans="3:10" x14ac:dyDescent="0.3">
      <c r="C16" s="6" t="s">
        <v>25</v>
      </c>
      <c r="D16" s="6">
        <v>2</v>
      </c>
      <c r="E16" s="6">
        <v>1</v>
      </c>
      <c r="F16" s="6">
        <v>1</v>
      </c>
      <c r="G16" s="75">
        <f>SUMPRODUCT(D16:F16,D6:F6)</f>
        <v>600</v>
      </c>
      <c r="H16" s="75"/>
      <c r="I16" s="75">
        <v>600</v>
      </c>
      <c r="J16" s="75"/>
    </row>
    <row r="17" spans="3:9" x14ac:dyDescent="0.3">
      <c r="C17" s="13"/>
      <c r="H17" s="14"/>
      <c r="I17" s="12"/>
    </row>
    <row r="18" spans="3:9" x14ac:dyDescent="0.3">
      <c r="H18" s="13"/>
    </row>
    <row r="19" spans="3:9" x14ac:dyDescent="0.3">
      <c r="H19" s="13"/>
    </row>
  </sheetData>
  <mergeCells count="16">
    <mergeCell ref="I15:J15"/>
    <mergeCell ref="I16:J16"/>
    <mergeCell ref="D10:F10"/>
    <mergeCell ref="G15:H15"/>
    <mergeCell ref="G16:H16"/>
    <mergeCell ref="G12:H12"/>
    <mergeCell ref="I12:J12"/>
    <mergeCell ref="G13:H13"/>
    <mergeCell ref="I13:J13"/>
    <mergeCell ref="G14:H14"/>
    <mergeCell ref="I14:J14"/>
    <mergeCell ref="I6:J6"/>
    <mergeCell ref="I7:J7"/>
    <mergeCell ref="G10:H11"/>
    <mergeCell ref="I10:J11"/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K18"/>
  <sheetViews>
    <sheetView workbookViewId="0">
      <selection activeCell="K11" sqref="K11"/>
    </sheetView>
  </sheetViews>
  <sheetFormatPr defaultRowHeight="14.4" x14ac:dyDescent="0.3"/>
  <cols>
    <col min="3" max="3" width="10.33203125" customWidth="1"/>
    <col min="4" max="5" width="17.6640625" customWidth="1"/>
    <col min="6" max="6" width="16.109375" bestFit="1" customWidth="1"/>
    <col min="7" max="7" width="15.88671875" customWidth="1"/>
    <col min="8" max="8" width="17.6640625" customWidth="1"/>
    <col min="9" max="9" width="14.5546875" customWidth="1"/>
  </cols>
  <sheetData>
    <row r="3" spans="3:11" x14ac:dyDescent="0.3">
      <c r="C3" s="84" t="s">
        <v>26</v>
      </c>
      <c r="D3" s="86" t="s">
        <v>27</v>
      </c>
      <c r="E3" s="86" t="s">
        <v>28</v>
      </c>
      <c r="F3" s="86" t="s">
        <v>29</v>
      </c>
      <c r="G3" s="86" t="s">
        <v>30</v>
      </c>
      <c r="H3" s="86" t="s">
        <v>31</v>
      </c>
      <c r="I3" s="82" t="s">
        <v>32</v>
      </c>
      <c r="J3" s="2"/>
      <c r="K3" s="2"/>
    </row>
    <row r="4" spans="3:11" x14ac:dyDescent="0.3">
      <c r="C4" s="85"/>
      <c r="D4" s="87"/>
      <c r="E4" s="87"/>
      <c r="F4" s="87"/>
      <c r="G4" s="87"/>
      <c r="H4" s="87"/>
      <c r="I4" s="83"/>
      <c r="J4" s="2"/>
      <c r="K4" s="2"/>
    </row>
    <row r="5" spans="3:11" x14ac:dyDescent="0.3">
      <c r="C5" s="17">
        <v>1</v>
      </c>
      <c r="D5" s="9">
        <v>500000</v>
      </c>
      <c r="E5" s="20">
        <v>1</v>
      </c>
      <c r="F5" s="21">
        <v>500000</v>
      </c>
      <c r="G5" s="21">
        <v>425000</v>
      </c>
      <c r="H5" s="21">
        <f>F5-G5</f>
        <v>75000</v>
      </c>
      <c r="I5" s="22">
        <v>0</v>
      </c>
      <c r="J5" s="2"/>
      <c r="K5" s="2"/>
    </row>
    <row r="6" spans="3:11" x14ac:dyDescent="0.3">
      <c r="C6" s="23">
        <v>2</v>
      </c>
      <c r="D6" s="10">
        <v>750000</v>
      </c>
      <c r="E6" s="24">
        <v>1</v>
      </c>
      <c r="F6" s="25">
        <v>750000</v>
      </c>
      <c r="G6" s="25">
        <v>450000</v>
      </c>
      <c r="H6" s="25">
        <f t="shared" ref="H6:H12" si="0">F6-G6</f>
        <v>300000</v>
      </c>
      <c r="I6" s="26">
        <v>1</v>
      </c>
      <c r="J6" s="2"/>
      <c r="K6" s="2"/>
    </row>
    <row r="7" spans="3:11" x14ac:dyDescent="0.3">
      <c r="C7" s="23">
        <v>3</v>
      </c>
      <c r="D7" s="10">
        <v>1000000</v>
      </c>
      <c r="E7" s="24">
        <v>1</v>
      </c>
      <c r="F7" s="25">
        <v>1000000</v>
      </c>
      <c r="G7" s="25">
        <v>550000</v>
      </c>
      <c r="H7" s="25">
        <f t="shared" si="0"/>
        <v>450000</v>
      </c>
      <c r="I7" s="26">
        <v>1</v>
      </c>
      <c r="J7" s="2"/>
      <c r="K7" s="2"/>
    </row>
    <row r="8" spans="3:11" x14ac:dyDescent="0.3">
      <c r="C8" s="23">
        <v>4</v>
      </c>
      <c r="D8" s="10">
        <v>600000</v>
      </c>
      <c r="E8" s="24">
        <v>1</v>
      </c>
      <c r="F8" s="25">
        <v>600000</v>
      </c>
      <c r="G8" s="25">
        <v>300000</v>
      </c>
      <c r="H8" s="25">
        <f t="shared" si="0"/>
        <v>300000</v>
      </c>
      <c r="I8" s="26">
        <v>1</v>
      </c>
      <c r="J8" s="2"/>
      <c r="K8" s="2"/>
    </row>
    <row r="9" spans="3:11" x14ac:dyDescent="0.3">
      <c r="C9" s="23">
        <v>5</v>
      </c>
      <c r="D9" s="10">
        <v>500000</v>
      </c>
      <c r="E9" s="24">
        <v>1</v>
      </c>
      <c r="F9" s="25">
        <v>500000</v>
      </c>
      <c r="G9" s="25">
        <v>150000</v>
      </c>
      <c r="H9" s="25">
        <f t="shared" si="0"/>
        <v>350000</v>
      </c>
      <c r="I9" s="26">
        <v>1</v>
      </c>
      <c r="J9" s="2"/>
      <c r="K9" s="2"/>
    </row>
    <row r="10" spans="3:11" x14ac:dyDescent="0.3">
      <c r="C10" s="23">
        <v>6</v>
      </c>
      <c r="D10" s="10">
        <v>500000</v>
      </c>
      <c r="E10" s="24">
        <v>1</v>
      </c>
      <c r="F10" s="25">
        <v>500000</v>
      </c>
      <c r="G10" s="25">
        <v>250000</v>
      </c>
      <c r="H10" s="25">
        <f t="shared" si="0"/>
        <v>250000</v>
      </c>
      <c r="I10" s="26">
        <v>0</v>
      </c>
      <c r="J10" s="2"/>
      <c r="K10" s="2"/>
    </row>
    <row r="11" spans="3:11" x14ac:dyDescent="0.3">
      <c r="C11" s="23">
        <v>7</v>
      </c>
      <c r="D11" s="10">
        <v>450000</v>
      </c>
      <c r="E11" s="24">
        <v>1</v>
      </c>
      <c r="F11" s="25">
        <v>450000</v>
      </c>
      <c r="G11" s="25">
        <v>350000</v>
      </c>
      <c r="H11" s="25">
        <f t="shared" si="0"/>
        <v>100000</v>
      </c>
      <c r="I11" s="26">
        <v>0</v>
      </c>
      <c r="J11" s="2"/>
      <c r="K11" s="2"/>
    </row>
    <row r="12" spans="3:11" x14ac:dyDescent="0.3">
      <c r="C12" s="18">
        <v>8</v>
      </c>
      <c r="D12" s="6">
        <v>500000</v>
      </c>
      <c r="E12" s="27">
        <v>1</v>
      </c>
      <c r="F12" s="28">
        <v>500000</v>
      </c>
      <c r="G12" s="28">
        <v>325000</v>
      </c>
      <c r="H12" s="28">
        <f t="shared" si="0"/>
        <v>175000</v>
      </c>
      <c r="I12" s="29">
        <v>0</v>
      </c>
      <c r="J12" s="2"/>
      <c r="K12" s="2"/>
    </row>
    <row r="13" spans="3:11" x14ac:dyDescent="0.3">
      <c r="C13" s="2"/>
      <c r="D13" s="2"/>
      <c r="E13" s="2"/>
      <c r="F13" s="2"/>
      <c r="G13" s="2"/>
      <c r="H13" s="2"/>
      <c r="I13" s="2"/>
      <c r="J13" s="2"/>
      <c r="K13" s="2"/>
    </row>
    <row r="14" spans="3:11" x14ac:dyDescent="0.3">
      <c r="C14" s="2"/>
      <c r="D14" s="2"/>
      <c r="E14" s="2"/>
      <c r="F14" s="2"/>
      <c r="G14" s="2"/>
      <c r="H14" s="2"/>
      <c r="I14" s="2"/>
      <c r="J14" s="2"/>
      <c r="K14" s="2"/>
    </row>
    <row r="15" spans="3:11" x14ac:dyDescent="0.3">
      <c r="F15" s="19" t="s">
        <v>33</v>
      </c>
      <c r="G15" s="31">
        <f>SUMPRODUCT(G5:G12,I5:I12)</f>
        <v>1450000</v>
      </c>
    </row>
    <row r="16" spans="3:11" x14ac:dyDescent="0.3">
      <c r="F16" s="19" t="s">
        <v>34</v>
      </c>
      <c r="G16" s="31">
        <v>1500000</v>
      </c>
    </row>
    <row r="18" spans="6:7" x14ac:dyDescent="0.3">
      <c r="F18" s="19" t="s">
        <v>35</v>
      </c>
      <c r="G18" s="31">
        <f>SUMPRODUCT(H5:H12,I5:I12)</f>
        <v>1400000</v>
      </c>
    </row>
  </sheetData>
  <mergeCells count="7">
    <mergeCell ref="I3:I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5:K19"/>
  <sheetViews>
    <sheetView workbookViewId="0">
      <selection activeCell="M14" sqref="M14"/>
    </sheetView>
  </sheetViews>
  <sheetFormatPr defaultRowHeight="14.4" x14ac:dyDescent="0.3"/>
  <cols>
    <col min="4" max="4" width="15.33203125" bestFit="1" customWidth="1"/>
    <col min="6" max="6" width="13.33203125" bestFit="1" customWidth="1"/>
    <col min="7" max="7" width="10.6640625" bestFit="1" customWidth="1"/>
  </cols>
  <sheetData>
    <row r="5" spans="4:11" x14ac:dyDescent="0.3">
      <c r="D5" s="2"/>
      <c r="E5" s="79" t="s">
        <v>13</v>
      </c>
      <c r="F5" s="79"/>
      <c r="G5" s="79"/>
    </row>
    <row r="6" spans="4:11" x14ac:dyDescent="0.3">
      <c r="D6" s="2"/>
      <c r="E6" s="3" t="s">
        <v>14</v>
      </c>
      <c r="F6" s="3" t="s">
        <v>15</v>
      </c>
      <c r="G6" s="5" t="s">
        <v>16</v>
      </c>
    </row>
    <row r="7" spans="4:11" x14ac:dyDescent="0.3">
      <c r="D7" s="7" t="s">
        <v>3</v>
      </c>
      <c r="E7" s="9">
        <v>199</v>
      </c>
      <c r="F7" s="9">
        <v>200</v>
      </c>
      <c r="G7" s="2">
        <v>2</v>
      </c>
      <c r="J7" s="76" t="s">
        <v>12</v>
      </c>
      <c r="K7" s="76"/>
    </row>
    <row r="8" spans="4:11" x14ac:dyDescent="0.3">
      <c r="D8" s="5" t="s">
        <v>17</v>
      </c>
      <c r="E8" s="11">
        <v>75</v>
      </c>
      <c r="F8" s="11">
        <v>50</v>
      </c>
      <c r="G8" s="11">
        <v>35</v>
      </c>
      <c r="J8" s="77">
        <f>SUMPRODUCT(E8:G8,E7:G7)</f>
        <v>24995</v>
      </c>
      <c r="K8" s="77"/>
    </row>
    <row r="9" spans="4:11" x14ac:dyDescent="0.3">
      <c r="D9" s="2"/>
      <c r="E9" s="2"/>
      <c r="F9" s="2"/>
    </row>
    <row r="11" spans="4:11" x14ac:dyDescent="0.3">
      <c r="D11" s="10"/>
      <c r="E11" s="78" t="s">
        <v>5</v>
      </c>
      <c r="F11" s="78"/>
      <c r="G11" s="78"/>
      <c r="H11" s="79" t="s">
        <v>6</v>
      </c>
      <c r="I11" s="79"/>
      <c r="J11" s="79" t="s">
        <v>18</v>
      </c>
      <c r="K11" s="79"/>
    </row>
    <row r="12" spans="4:11" x14ac:dyDescent="0.3">
      <c r="D12" s="5" t="s">
        <v>19</v>
      </c>
      <c r="E12" s="5" t="s">
        <v>14</v>
      </c>
      <c r="F12" s="5" t="s">
        <v>15</v>
      </c>
      <c r="G12" s="15" t="s">
        <v>20</v>
      </c>
      <c r="H12" s="78"/>
      <c r="I12" s="78"/>
      <c r="J12" s="78"/>
      <c r="K12" s="78"/>
    </row>
    <row r="13" spans="4:11" x14ac:dyDescent="0.3">
      <c r="D13" s="2" t="s">
        <v>21</v>
      </c>
      <c r="E13" s="2">
        <v>1</v>
      </c>
      <c r="F13" s="2">
        <v>1</v>
      </c>
      <c r="G13" s="2">
        <v>0</v>
      </c>
      <c r="H13" s="80">
        <v>399</v>
      </c>
      <c r="I13" s="80"/>
      <c r="J13" s="80">
        <v>450</v>
      </c>
      <c r="K13" s="80"/>
    </row>
    <row r="14" spans="4:11" x14ac:dyDescent="0.3">
      <c r="D14" s="2" t="s">
        <v>22</v>
      </c>
      <c r="E14" s="2">
        <v>1</v>
      </c>
      <c r="F14" s="2">
        <v>0</v>
      </c>
      <c r="G14" s="2">
        <v>0</v>
      </c>
      <c r="H14" s="74">
        <v>199</v>
      </c>
      <c r="I14" s="74"/>
      <c r="J14" s="74">
        <v>250</v>
      </c>
      <c r="K14" s="74"/>
    </row>
    <row r="15" spans="4:11" x14ac:dyDescent="0.3">
      <c r="D15" s="10" t="s">
        <v>23</v>
      </c>
      <c r="E15" s="10">
        <v>2</v>
      </c>
      <c r="F15" s="10">
        <v>2</v>
      </c>
      <c r="G15" s="2">
        <v>1</v>
      </c>
      <c r="H15" s="74">
        <f>SUMPRODUCT(E15:G15,E7:G7)</f>
        <v>800</v>
      </c>
      <c r="I15" s="74"/>
      <c r="J15" s="74">
        <v>800</v>
      </c>
      <c r="K15" s="74"/>
    </row>
    <row r="16" spans="4:11" x14ac:dyDescent="0.3">
      <c r="D16" s="16" t="s">
        <v>24</v>
      </c>
      <c r="E16" s="10">
        <v>1</v>
      </c>
      <c r="F16" s="10">
        <v>1</v>
      </c>
      <c r="G16" s="10">
        <v>0</v>
      </c>
      <c r="H16" s="74">
        <v>399</v>
      </c>
      <c r="I16" s="74"/>
      <c r="J16" s="74">
        <v>450</v>
      </c>
      <c r="K16" s="74"/>
    </row>
    <row r="17" spans="4:11" x14ac:dyDescent="0.3">
      <c r="D17" s="6" t="s">
        <v>25</v>
      </c>
      <c r="E17" s="6">
        <v>2</v>
      </c>
      <c r="F17" s="6">
        <v>1</v>
      </c>
      <c r="G17" s="6">
        <v>1</v>
      </c>
      <c r="H17" s="75">
        <f>SUMPRODUCT(E17:G17,E7:G7)</f>
        <v>600</v>
      </c>
      <c r="I17" s="75"/>
      <c r="J17" s="75">
        <v>600</v>
      </c>
      <c r="K17" s="75"/>
    </row>
    <row r="18" spans="4:11" x14ac:dyDescent="0.3">
      <c r="D18" s="13"/>
      <c r="I18" s="14"/>
      <c r="J18" s="12"/>
    </row>
    <row r="19" spans="4:11" x14ac:dyDescent="0.3">
      <c r="I19" s="13"/>
    </row>
  </sheetData>
  <mergeCells count="16">
    <mergeCell ref="E5:G5"/>
    <mergeCell ref="J7:K7"/>
    <mergeCell ref="J8:K8"/>
    <mergeCell ref="E11:G11"/>
    <mergeCell ref="H11:I12"/>
    <mergeCell ref="J11:K12"/>
    <mergeCell ref="H16:I16"/>
    <mergeCell ref="J16:K16"/>
    <mergeCell ref="H17:I17"/>
    <mergeCell ref="J17:K17"/>
    <mergeCell ref="H13:I13"/>
    <mergeCell ref="J13:K13"/>
    <mergeCell ref="H14:I14"/>
    <mergeCell ref="J14:K14"/>
    <mergeCell ref="H15:I15"/>
    <mergeCell ref="J15:K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J34"/>
  <sheetViews>
    <sheetView zoomScale="130" zoomScaleNormal="130" workbookViewId="0">
      <selection activeCell="I19" sqref="I19"/>
    </sheetView>
  </sheetViews>
  <sheetFormatPr defaultRowHeight="14.4" x14ac:dyDescent="0.3"/>
  <cols>
    <col min="9" max="9" width="13.5546875" bestFit="1" customWidth="1"/>
  </cols>
  <sheetData>
    <row r="2" spans="3:10" x14ac:dyDescent="0.3">
      <c r="C2" s="39" t="s">
        <v>36</v>
      </c>
      <c r="D2" s="39" t="s">
        <v>37</v>
      </c>
      <c r="E2" s="39" t="s">
        <v>38</v>
      </c>
      <c r="F2" s="39" t="s">
        <v>39</v>
      </c>
    </row>
    <row r="3" spans="3:10" x14ac:dyDescent="0.3">
      <c r="C3" s="17">
        <v>1</v>
      </c>
      <c r="D3" s="9">
        <v>20</v>
      </c>
      <c r="E3" s="9">
        <v>49</v>
      </c>
      <c r="F3" s="22">
        <v>1</v>
      </c>
    </row>
    <row r="4" spans="3:10" x14ac:dyDescent="0.3">
      <c r="C4" s="23">
        <v>2</v>
      </c>
      <c r="D4" s="10">
        <v>27</v>
      </c>
      <c r="E4" s="10">
        <v>27</v>
      </c>
      <c r="F4" s="26">
        <v>0</v>
      </c>
      <c r="I4" s="40" t="s">
        <v>40</v>
      </c>
      <c r="J4" s="40" t="s">
        <v>41</v>
      </c>
    </row>
    <row r="5" spans="3:10" x14ac:dyDescent="0.3">
      <c r="C5" s="23">
        <v>3</v>
      </c>
      <c r="D5" s="10">
        <v>26</v>
      </c>
      <c r="E5" s="10">
        <v>77</v>
      </c>
      <c r="F5" s="26">
        <v>1</v>
      </c>
      <c r="I5" s="30">
        <f>SUMPRODUCT(D3:D34,F3:F34)</f>
        <v>450</v>
      </c>
      <c r="J5" s="30">
        <v>450</v>
      </c>
    </row>
    <row r="6" spans="3:10" x14ac:dyDescent="0.3">
      <c r="C6" s="23">
        <v>4</v>
      </c>
      <c r="D6" s="10">
        <v>26</v>
      </c>
      <c r="E6" s="10">
        <v>18</v>
      </c>
      <c r="F6" s="26">
        <v>0</v>
      </c>
    </row>
    <row r="7" spans="3:10" x14ac:dyDescent="0.3">
      <c r="C7" s="23">
        <v>5</v>
      </c>
      <c r="D7" s="10">
        <v>24</v>
      </c>
      <c r="E7" s="10">
        <v>33</v>
      </c>
      <c r="F7" s="26">
        <v>0</v>
      </c>
      <c r="I7" s="40" t="s">
        <v>42</v>
      </c>
    </row>
    <row r="8" spans="3:10" x14ac:dyDescent="0.3">
      <c r="C8" s="23">
        <v>6</v>
      </c>
      <c r="D8" s="10">
        <v>28</v>
      </c>
      <c r="E8" s="10">
        <v>45</v>
      </c>
      <c r="F8" s="26">
        <v>0</v>
      </c>
      <c r="I8" s="30">
        <f>SUMPRODUCT(E3:E34,F3:F34)</f>
        <v>1100</v>
      </c>
    </row>
    <row r="9" spans="3:10" x14ac:dyDescent="0.3">
      <c r="C9" s="23">
        <v>7</v>
      </c>
      <c r="D9" s="10">
        <v>20</v>
      </c>
      <c r="E9" s="10">
        <v>68</v>
      </c>
      <c r="F9" s="26">
        <v>1</v>
      </c>
    </row>
    <row r="10" spans="3:10" x14ac:dyDescent="0.3">
      <c r="C10" s="23">
        <v>8</v>
      </c>
      <c r="D10" s="10">
        <v>27</v>
      </c>
      <c r="E10" s="10">
        <v>16</v>
      </c>
      <c r="F10" s="26">
        <v>0</v>
      </c>
    </row>
    <row r="11" spans="3:10" x14ac:dyDescent="0.3">
      <c r="C11" s="23">
        <v>9</v>
      </c>
      <c r="D11" s="10">
        <v>22</v>
      </c>
      <c r="E11" s="10">
        <v>40</v>
      </c>
      <c r="F11" s="26">
        <v>1</v>
      </c>
    </row>
    <row r="12" spans="3:10" x14ac:dyDescent="0.3">
      <c r="C12" s="23">
        <v>10</v>
      </c>
      <c r="D12" s="10">
        <v>20</v>
      </c>
      <c r="E12" s="10">
        <v>30</v>
      </c>
      <c r="F12" s="26">
        <v>1</v>
      </c>
    </row>
    <row r="13" spans="3:10" x14ac:dyDescent="0.3">
      <c r="C13" s="23">
        <v>11</v>
      </c>
      <c r="D13" s="10">
        <v>29</v>
      </c>
      <c r="E13" s="10">
        <v>74</v>
      </c>
      <c r="F13" s="26">
        <v>1</v>
      </c>
    </row>
    <row r="14" spans="3:10" x14ac:dyDescent="0.3">
      <c r="C14" s="23">
        <v>12</v>
      </c>
      <c r="D14" s="10">
        <v>28</v>
      </c>
      <c r="E14" s="10">
        <v>39</v>
      </c>
      <c r="F14" s="26">
        <v>0</v>
      </c>
    </row>
    <row r="15" spans="3:10" x14ac:dyDescent="0.3">
      <c r="C15" s="23">
        <v>13</v>
      </c>
      <c r="D15" s="10">
        <v>21</v>
      </c>
      <c r="E15" s="10">
        <v>57</v>
      </c>
      <c r="F15" s="26">
        <v>1</v>
      </c>
    </row>
    <row r="16" spans="3:10" x14ac:dyDescent="0.3">
      <c r="C16" s="23">
        <v>14</v>
      </c>
      <c r="D16" s="10">
        <v>20</v>
      </c>
      <c r="E16" s="10">
        <v>69</v>
      </c>
      <c r="F16" s="26">
        <v>1</v>
      </c>
    </row>
    <row r="17" spans="3:6" x14ac:dyDescent="0.3">
      <c r="C17" s="23">
        <v>15</v>
      </c>
      <c r="D17" s="10">
        <v>27</v>
      </c>
      <c r="E17" s="10">
        <v>50</v>
      </c>
      <c r="F17" s="26">
        <v>1</v>
      </c>
    </row>
    <row r="18" spans="3:6" x14ac:dyDescent="0.3">
      <c r="C18" s="23">
        <v>16</v>
      </c>
      <c r="D18" s="10">
        <v>27</v>
      </c>
      <c r="E18" s="10">
        <v>41</v>
      </c>
      <c r="F18" s="26">
        <v>0</v>
      </c>
    </row>
    <row r="19" spans="3:6" x14ac:dyDescent="0.3">
      <c r="C19" s="23">
        <v>17</v>
      </c>
      <c r="D19" s="10">
        <v>25</v>
      </c>
      <c r="E19" s="10">
        <v>71</v>
      </c>
      <c r="F19" s="26">
        <v>1</v>
      </c>
    </row>
    <row r="20" spans="3:6" x14ac:dyDescent="0.3">
      <c r="C20" s="23">
        <v>18</v>
      </c>
      <c r="D20" s="10">
        <v>23</v>
      </c>
      <c r="E20" s="10">
        <v>17</v>
      </c>
      <c r="F20" s="26">
        <v>0</v>
      </c>
    </row>
    <row r="21" spans="3:6" x14ac:dyDescent="0.3">
      <c r="C21" s="23">
        <v>19</v>
      </c>
      <c r="D21" s="10">
        <v>23</v>
      </c>
      <c r="E21" s="10">
        <v>67</v>
      </c>
      <c r="F21" s="26">
        <v>1</v>
      </c>
    </row>
    <row r="22" spans="3:6" x14ac:dyDescent="0.3">
      <c r="C22" s="23">
        <v>20</v>
      </c>
      <c r="D22" s="10">
        <v>23</v>
      </c>
      <c r="E22" s="10">
        <v>51</v>
      </c>
      <c r="F22" s="26">
        <v>1</v>
      </c>
    </row>
    <row r="23" spans="3:6" x14ac:dyDescent="0.3">
      <c r="C23" s="23">
        <v>21</v>
      </c>
      <c r="D23" s="10">
        <v>27</v>
      </c>
      <c r="E23" s="10">
        <v>70</v>
      </c>
      <c r="F23" s="26">
        <v>1</v>
      </c>
    </row>
    <row r="24" spans="3:6" x14ac:dyDescent="0.3">
      <c r="C24" s="23">
        <v>22</v>
      </c>
      <c r="D24" s="10">
        <v>29</v>
      </c>
      <c r="E24" s="10">
        <v>74</v>
      </c>
      <c r="F24" s="26">
        <v>1</v>
      </c>
    </row>
    <row r="25" spans="3:6" x14ac:dyDescent="0.3">
      <c r="C25" s="23">
        <v>23</v>
      </c>
      <c r="D25" s="10">
        <v>24</v>
      </c>
      <c r="E25" s="10">
        <v>39</v>
      </c>
      <c r="F25" s="26">
        <v>1</v>
      </c>
    </row>
    <row r="26" spans="3:6" x14ac:dyDescent="0.3">
      <c r="C26" s="23">
        <v>24</v>
      </c>
      <c r="D26" s="10">
        <v>27</v>
      </c>
      <c r="E26" s="10">
        <v>41</v>
      </c>
      <c r="F26" s="26">
        <v>0</v>
      </c>
    </row>
    <row r="27" spans="3:6" x14ac:dyDescent="0.3">
      <c r="C27" s="23">
        <v>25</v>
      </c>
      <c r="D27" s="10">
        <v>29</v>
      </c>
      <c r="E27" s="10">
        <v>73</v>
      </c>
      <c r="F27" s="26">
        <v>1</v>
      </c>
    </row>
    <row r="28" spans="3:6" x14ac:dyDescent="0.3">
      <c r="C28" s="23">
        <v>26</v>
      </c>
      <c r="D28" s="10">
        <v>29</v>
      </c>
      <c r="E28" s="10">
        <v>33</v>
      </c>
      <c r="F28" s="26">
        <v>0</v>
      </c>
    </row>
    <row r="29" spans="3:6" x14ac:dyDescent="0.3">
      <c r="C29" s="23">
        <v>27</v>
      </c>
      <c r="D29" s="10">
        <v>29</v>
      </c>
      <c r="E29" s="10">
        <v>27</v>
      </c>
      <c r="F29" s="26">
        <v>0</v>
      </c>
    </row>
    <row r="30" spans="3:6" x14ac:dyDescent="0.3">
      <c r="C30" s="23">
        <v>28</v>
      </c>
      <c r="D30" s="10">
        <v>23</v>
      </c>
      <c r="E30" s="10">
        <v>38</v>
      </c>
      <c r="F30" s="26">
        <v>0</v>
      </c>
    </row>
    <row r="31" spans="3:6" x14ac:dyDescent="0.3">
      <c r="C31" s="23">
        <v>29</v>
      </c>
      <c r="D31" s="10">
        <v>24</v>
      </c>
      <c r="E31" s="10">
        <v>65</v>
      </c>
      <c r="F31" s="26">
        <v>1</v>
      </c>
    </row>
    <row r="32" spans="3:6" x14ac:dyDescent="0.3">
      <c r="C32" s="23">
        <v>30</v>
      </c>
      <c r="D32" s="10">
        <v>20</v>
      </c>
      <c r="E32" s="10">
        <v>38</v>
      </c>
      <c r="F32" s="26">
        <v>1</v>
      </c>
    </row>
    <row r="33" spans="3:6" x14ac:dyDescent="0.3">
      <c r="C33" s="23">
        <v>31</v>
      </c>
      <c r="D33" s="10">
        <v>21</v>
      </c>
      <c r="E33" s="10">
        <v>25</v>
      </c>
      <c r="F33" s="26">
        <v>0</v>
      </c>
    </row>
    <row r="34" spans="3:6" x14ac:dyDescent="0.3">
      <c r="C34" s="18">
        <v>32</v>
      </c>
      <c r="D34" s="6">
        <v>21</v>
      </c>
      <c r="E34" s="6">
        <v>38</v>
      </c>
      <c r="F34" s="2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4:I15"/>
  <sheetViews>
    <sheetView topLeftCell="B2" zoomScale="175" zoomScaleNormal="175" workbookViewId="0">
      <selection activeCell="I14" sqref="I14"/>
    </sheetView>
  </sheetViews>
  <sheetFormatPr defaultRowHeight="14.4" x14ac:dyDescent="0.3"/>
  <cols>
    <col min="3" max="3" width="14" bestFit="1" customWidth="1"/>
    <col min="8" max="8" width="3" bestFit="1" customWidth="1"/>
    <col min="9" max="9" width="31.5546875" bestFit="1" customWidth="1"/>
  </cols>
  <sheetData>
    <row r="4" spans="3:9" x14ac:dyDescent="0.3">
      <c r="C4" s="2"/>
      <c r="D4" s="32" t="s">
        <v>43</v>
      </c>
      <c r="E4" s="32" t="s">
        <v>44</v>
      </c>
      <c r="F4" s="32" t="s">
        <v>45</v>
      </c>
      <c r="G4" s="32" t="s">
        <v>55</v>
      </c>
    </row>
    <row r="5" spans="3:9" x14ac:dyDescent="0.3">
      <c r="C5" s="32" t="s">
        <v>46</v>
      </c>
      <c r="D5" s="33">
        <v>2800</v>
      </c>
      <c r="E5" s="33">
        <v>2700</v>
      </c>
      <c r="F5" s="33">
        <v>2900</v>
      </c>
      <c r="G5" s="37">
        <v>2800</v>
      </c>
      <c r="I5" s="34">
        <f>SUMPRODUCT(D5:F5,E13:G13)</f>
        <v>2817.6470588235293</v>
      </c>
    </row>
    <row r="6" spans="3:9" x14ac:dyDescent="0.3">
      <c r="C6" s="32" t="s">
        <v>47</v>
      </c>
      <c r="D6" s="33">
        <v>0.95</v>
      </c>
      <c r="E6" s="34">
        <v>1.2</v>
      </c>
      <c r="F6" s="34">
        <v>1.1000000000000001</v>
      </c>
      <c r="G6" s="34">
        <v>1</v>
      </c>
      <c r="I6" s="34">
        <f>SUMPRODUCT(D6:F6,E13:G13)</f>
        <v>1</v>
      </c>
    </row>
    <row r="7" spans="3:9" x14ac:dyDescent="0.3">
      <c r="C7" s="32" t="s">
        <v>48</v>
      </c>
      <c r="D7" s="33">
        <v>7</v>
      </c>
      <c r="E7" s="33">
        <v>8</v>
      </c>
      <c r="F7" s="33">
        <v>11</v>
      </c>
      <c r="G7" s="34">
        <v>8</v>
      </c>
      <c r="I7" s="34">
        <f>SUMPRODUCT(D7:F7,E13:G13)</f>
        <v>8</v>
      </c>
    </row>
    <row r="8" spans="3:9" x14ac:dyDescent="0.3">
      <c r="C8" s="32" t="s">
        <v>49</v>
      </c>
      <c r="D8" s="33">
        <v>4</v>
      </c>
      <c r="E8" s="33">
        <v>5</v>
      </c>
      <c r="F8" s="33">
        <v>3</v>
      </c>
      <c r="G8" s="34">
        <v>3</v>
      </c>
      <c r="I8" s="34">
        <f>SUMPRODUCT(D8:F8,E13:G13)</f>
        <v>3.8235294117647056</v>
      </c>
    </row>
    <row r="10" spans="3:9" x14ac:dyDescent="0.3">
      <c r="C10" s="89"/>
      <c r="D10" s="89"/>
    </row>
    <row r="11" spans="3:9" x14ac:dyDescent="0.3">
      <c r="E11" s="36" t="s">
        <v>50</v>
      </c>
      <c r="F11" s="36" t="s">
        <v>51</v>
      </c>
      <c r="G11" s="36" t="s">
        <v>45</v>
      </c>
    </row>
    <row r="12" spans="3:9" x14ac:dyDescent="0.3">
      <c r="C12" s="88" t="s">
        <v>54</v>
      </c>
      <c r="D12" s="88"/>
      <c r="E12" s="33">
        <v>16</v>
      </c>
      <c r="F12" s="33">
        <v>20</v>
      </c>
      <c r="G12" s="33">
        <v>25</v>
      </c>
      <c r="I12" s="41" t="s">
        <v>52</v>
      </c>
    </row>
    <row r="13" spans="3:9" x14ac:dyDescent="0.3">
      <c r="C13" s="88" t="s">
        <v>53</v>
      </c>
      <c r="D13" s="88"/>
      <c r="E13" s="34">
        <v>0.70588235294117652</v>
      </c>
      <c r="F13" s="34">
        <v>5.8823529411764636E-2</v>
      </c>
      <c r="G13" s="34">
        <v>0.23529411764705885</v>
      </c>
      <c r="I13" s="42">
        <f>SUMPRODUCT(E12:G12,E13:G13)</f>
        <v>18.352941176470587</v>
      </c>
    </row>
    <row r="15" spans="3:9" x14ac:dyDescent="0.3">
      <c r="D15" s="38" t="s">
        <v>56</v>
      </c>
      <c r="E15" s="33">
        <f>SUM(E13:G13)</f>
        <v>1</v>
      </c>
    </row>
  </sheetData>
  <mergeCells count="3">
    <mergeCell ref="C12:D12"/>
    <mergeCell ref="C13:D13"/>
    <mergeCell ref="C10:D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083-3C2B-433B-87F7-583F27B98C73}">
  <dimension ref="A1:J13"/>
  <sheetViews>
    <sheetView zoomScale="175" zoomScaleNormal="175" workbookViewId="0">
      <selection activeCell="F13" sqref="F13"/>
    </sheetView>
  </sheetViews>
  <sheetFormatPr defaultRowHeight="14.4" x14ac:dyDescent="0.3"/>
  <cols>
    <col min="1" max="1" width="16.6640625" customWidth="1"/>
    <col min="6" max="6" width="16.88671875" customWidth="1"/>
    <col min="9" max="9" width="14.109375" customWidth="1"/>
  </cols>
  <sheetData>
    <row r="1" spans="1:10" x14ac:dyDescent="0.3">
      <c r="A1" s="61"/>
      <c r="B1" s="32" t="s">
        <v>43</v>
      </c>
      <c r="C1" s="32" t="s">
        <v>44</v>
      </c>
      <c r="D1" s="32" t="s">
        <v>45</v>
      </c>
      <c r="F1" s="32" t="s">
        <v>83</v>
      </c>
      <c r="G1" s="32" t="s">
        <v>82</v>
      </c>
    </row>
    <row r="2" spans="1:10" x14ac:dyDescent="0.3">
      <c r="A2" s="32" t="s">
        <v>46</v>
      </c>
      <c r="B2" s="33">
        <v>2800</v>
      </c>
      <c r="C2" s="33">
        <v>2700</v>
      </c>
      <c r="D2" s="33">
        <v>2900</v>
      </c>
      <c r="F2" s="33">
        <f>SUMPRODUCT(B9:D9,B2:D2)</f>
        <v>2800.0000000000005</v>
      </c>
      <c r="G2" s="37">
        <v>2800</v>
      </c>
    </row>
    <row r="3" spans="1:10" x14ac:dyDescent="0.3">
      <c r="A3" s="32" t="s">
        <v>47</v>
      </c>
      <c r="B3" s="33">
        <v>0.95</v>
      </c>
      <c r="C3" s="34">
        <v>1.2</v>
      </c>
      <c r="D3" s="34">
        <v>1.1000000000000001</v>
      </c>
      <c r="F3" s="34">
        <f>SUMPRODUCT(B9:D9,B3:D3)</f>
        <v>1.0299999999999998</v>
      </c>
      <c r="G3" s="34">
        <v>1</v>
      </c>
    </row>
    <row r="4" spans="1:10" x14ac:dyDescent="0.3">
      <c r="A4" s="32" t="s">
        <v>48</v>
      </c>
      <c r="B4" s="33">
        <v>7</v>
      </c>
      <c r="C4" s="33">
        <v>8</v>
      </c>
      <c r="D4" s="33">
        <v>11</v>
      </c>
      <c r="F4" s="33">
        <f>SUMPRODUCT(B9:D9,B4:D4)</f>
        <v>8.0000000000000018</v>
      </c>
      <c r="G4" s="34">
        <v>8</v>
      </c>
    </row>
    <row r="5" spans="1:10" x14ac:dyDescent="0.3">
      <c r="A5" s="32" t="s">
        <v>49</v>
      </c>
      <c r="B5" s="33">
        <v>4</v>
      </c>
      <c r="C5" s="33">
        <v>5</v>
      </c>
      <c r="D5" s="33">
        <v>3</v>
      </c>
      <c r="F5" s="33">
        <f>SUMPRODUCT(B9:D9,B5:D5)</f>
        <v>3.9999999999999991</v>
      </c>
      <c r="G5" s="34">
        <v>3</v>
      </c>
    </row>
    <row r="8" spans="1:10" x14ac:dyDescent="0.3">
      <c r="A8" s="62" t="s">
        <v>80</v>
      </c>
      <c r="B8" s="33">
        <v>16</v>
      </c>
      <c r="C8" s="33">
        <v>20</v>
      </c>
      <c r="D8" s="33">
        <v>25</v>
      </c>
      <c r="F8" s="65" t="s">
        <v>84</v>
      </c>
      <c r="I8" s="64" t="s">
        <v>3</v>
      </c>
      <c r="J8" s="64" t="s">
        <v>87</v>
      </c>
    </row>
    <row r="9" spans="1:10" x14ac:dyDescent="0.3">
      <c r="A9" s="62" t="s">
        <v>85</v>
      </c>
      <c r="B9" s="33">
        <v>0.6</v>
      </c>
      <c r="C9" s="33">
        <v>0.19999999999999957</v>
      </c>
      <c r="D9" s="33">
        <v>0.20000000000000046</v>
      </c>
      <c r="F9" s="66">
        <f>SUM(B9:D9)</f>
        <v>1</v>
      </c>
      <c r="I9" s="64">
        <v>10000</v>
      </c>
      <c r="J9" s="64">
        <v>6000</v>
      </c>
    </row>
    <row r="10" spans="1:10" x14ac:dyDescent="0.3">
      <c r="A10" s="62" t="s">
        <v>86</v>
      </c>
      <c r="B10" s="33">
        <f>$I$9*B9</f>
        <v>6000</v>
      </c>
      <c r="C10" s="33">
        <f t="shared" ref="C10:D10" si="0">$I$9*C9</f>
        <v>1999.9999999999957</v>
      </c>
      <c r="D10" s="33">
        <f t="shared" si="0"/>
        <v>2000.0000000000045</v>
      </c>
    </row>
    <row r="12" spans="1:10" x14ac:dyDescent="0.3">
      <c r="B12" s="90" t="s">
        <v>88</v>
      </c>
      <c r="C12" s="90"/>
      <c r="D12" s="63">
        <f>SUMPRODUCT(B8:D8,B9:D9)</f>
        <v>18.600000000000001</v>
      </c>
    </row>
    <row r="13" spans="1:10" x14ac:dyDescent="0.3">
      <c r="B13" s="90" t="s">
        <v>81</v>
      </c>
      <c r="C13" s="90"/>
      <c r="D13" s="63">
        <f>D12*I9</f>
        <v>186000</v>
      </c>
    </row>
  </sheetData>
  <mergeCells count="2">
    <mergeCell ref="B12:C12"/>
    <mergeCell ref="B13:C1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24A-F140-4BF7-8EB7-EB79D8FE72F4}">
  <dimension ref="A3:I12"/>
  <sheetViews>
    <sheetView workbookViewId="0">
      <selection activeCell="G14" sqref="G14"/>
    </sheetView>
  </sheetViews>
  <sheetFormatPr defaultRowHeight="14.4" x14ac:dyDescent="0.3"/>
  <cols>
    <col min="1" max="1" width="24.77734375" customWidth="1"/>
    <col min="2" max="2" width="10.21875" customWidth="1"/>
    <col min="7" max="7" width="16.88671875" customWidth="1"/>
    <col min="8" max="8" width="10.88671875" bestFit="1" customWidth="1"/>
  </cols>
  <sheetData>
    <row r="3" spans="1:9" x14ac:dyDescent="0.3">
      <c r="A3" s="102"/>
      <c r="B3" s="103" t="s">
        <v>101</v>
      </c>
      <c r="C3" s="103" t="s">
        <v>102</v>
      </c>
      <c r="D3" s="103" t="s">
        <v>103</v>
      </c>
      <c r="G3" s="109"/>
      <c r="H3" s="110" t="s">
        <v>117</v>
      </c>
      <c r="I3" s="110" t="s">
        <v>82</v>
      </c>
    </row>
    <row r="4" spans="1:9" x14ac:dyDescent="0.3">
      <c r="A4" s="102" t="s">
        <v>105</v>
      </c>
      <c r="B4" s="104">
        <v>4.125</v>
      </c>
      <c r="C4" s="104">
        <v>8.25</v>
      </c>
      <c r="D4" s="104">
        <v>12.375</v>
      </c>
      <c r="G4" s="65" t="s">
        <v>112</v>
      </c>
      <c r="H4" s="33">
        <f>B10+C10+D10</f>
        <v>82.5</v>
      </c>
      <c r="I4" s="33">
        <v>82.5</v>
      </c>
    </row>
    <row r="5" spans="1:9" x14ac:dyDescent="0.3">
      <c r="A5" s="102" t="s">
        <v>104</v>
      </c>
      <c r="B5" s="104">
        <v>30</v>
      </c>
      <c r="C5" s="104">
        <v>15</v>
      </c>
      <c r="D5" s="104">
        <v>45</v>
      </c>
      <c r="G5" s="65" t="s">
        <v>113</v>
      </c>
      <c r="H5" s="33">
        <f>B11+C11+D11</f>
        <v>195</v>
      </c>
      <c r="I5" s="33">
        <v>300</v>
      </c>
    </row>
    <row r="6" spans="1:9" x14ac:dyDescent="0.3">
      <c r="A6" s="102" t="s">
        <v>115</v>
      </c>
      <c r="B6" s="104">
        <v>1.2</v>
      </c>
      <c r="C6" s="104">
        <v>2</v>
      </c>
      <c r="D6" s="104">
        <v>2.6</v>
      </c>
      <c r="G6" s="65" t="s">
        <v>118</v>
      </c>
      <c r="H6" s="33">
        <f>B9+C9+D9</f>
        <v>11</v>
      </c>
      <c r="I6" s="33">
        <v>11</v>
      </c>
    </row>
    <row r="7" spans="1:9" x14ac:dyDescent="0.3">
      <c r="G7" s="40"/>
    </row>
    <row r="8" spans="1:9" ht="18" x14ac:dyDescent="0.35">
      <c r="A8" s="105"/>
      <c r="B8" s="106" t="s">
        <v>107</v>
      </c>
      <c r="C8" s="106" t="s">
        <v>108</v>
      </c>
      <c r="D8" s="106" t="s">
        <v>109</v>
      </c>
      <c r="G8" s="111" t="s">
        <v>114</v>
      </c>
      <c r="H8" s="111">
        <f>B12+C12+D12</f>
        <v>20.399999999999999</v>
      </c>
    </row>
    <row r="9" spans="1:9" x14ac:dyDescent="0.3">
      <c r="A9" s="107" t="s">
        <v>106</v>
      </c>
      <c r="B9" s="108">
        <v>2</v>
      </c>
      <c r="C9" s="108">
        <v>9</v>
      </c>
      <c r="D9" s="108">
        <v>0</v>
      </c>
    </row>
    <row r="10" spans="1:9" x14ac:dyDescent="0.3">
      <c r="A10" s="107" t="s">
        <v>111</v>
      </c>
      <c r="B10" s="108">
        <f>B9*B4</f>
        <v>8.25</v>
      </c>
      <c r="C10" s="108">
        <f t="shared" ref="C10:D10" si="0">C9*C4</f>
        <v>74.25</v>
      </c>
      <c r="D10" s="108">
        <f t="shared" si="0"/>
        <v>0</v>
      </c>
    </row>
    <row r="11" spans="1:9" x14ac:dyDescent="0.3">
      <c r="A11" s="107" t="s">
        <v>110</v>
      </c>
      <c r="B11" s="108">
        <f>B9*B5</f>
        <v>60</v>
      </c>
      <c r="C11" s="108">
        <f>C9*C5</f>
        <v>135</v>
      </c>
      <c r="D11" s="108">
        <f>D9*D5</f>
        <v>0</v>
      </c>
    </row>
    <row r="12" spans="1:9" x14ac:dyDescent="0.3">
      <c r="A12" s="107" t="s">
        <v>116</v>
      </c>
      <c r="B12" s="108">
        <f>B9*B6</f>
        <v>2.4</v>
      </c>
      <c r="C12" s="108">
        <f t="shared" ref="C12:D12" si="1">C9*C6</f>
        <v>18</v>
      </c>
      <c r="D12" s="108">
        <f t="shared" si="1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19D53-5A98-40B3-BF21-D3CDC6B8A6C6}">
  <dimension ref="A2:H19"/>
  <sheetViews>
    <sheetView tabSelected="1" zoomScale="145" zoomScaleNormal="145" workbookViewId="0"/>
  </sheetViews>
  <sheetFormatPr defaultRowHeight="14.4" x14ac:dyDescent="0.3"/>
  <sheetData>
    <row r="2" spans="1:8" x14ac:dyDescent="0.3">
      <c r="A2" s="112"/>
      <c r="B2" s="113" t="s">
        <v>119</v>
      </c>
      <c r="C2" s="113" t="s">
        <v>120</v>
      </c>
      <c r="D2" s="113" t="s">
        <v>121</v>
      </c>
      <c r="E2" s="113" t="s">
        <v>122</v>
      </c>
      <c r="F2" s="113" t="s">
        <v>123</v>
      </c>
    </row>
    <row r="3" spans="1:8" x14ac:dyDescent="0.3">
      <c r="A3" s="113" t="s">
        <v>43</v>
      </c>
      <c r="B3" s="114">
        <v>20</v>
      </c>
      <c r="C3" s="114">
        <v>15</v>
      </c>
      <c r="D3" s="114">
        <v>25</v>
      </c>
      <c r="E3" s="114">
        <v>25</v>
      </c>
      <c r="F3" s="114">
        <v>29</v>
      </c>
    </row>
    <row r="4" spans="1:8" x14ac:dyDescent="0.3">
      <c r="A4" s="113" t="s">
        <v>44</v>
      </c>
      <c r="B4" s="114">
        <v>13</v>
      </c>
      <c r="C4" s="114">
        <v>19</v>
      </c>
      <c r="D4" s="114">
        <v>30</v>
      </c>
      <c r="E4" s="114">
        <v>13</v>
      </c>
      <c r="F4" s="114">
        <v>19</v>
      </c>
    </row>
    <row r="5" spans="1:8" x14ac:dyDescent="0.3">
      <c r="A5" s="113" t="s">
        <v>45</v>
      </c>
      <c r="B5" s="114">
        <v>20</v>
      </c>
      <c r="C5" s="114">
        <v>17</v>
      </c>
      <c r="D5" s="114">
        <v>14</v>
      </c>
      <c r="E5" s="114">
        <v>12</v>
      </c>
      <c r="F5" s="114">
        <v>15</v>
      </c>
    </row>
    <row r="6" spans="1:8" x14ac:dyDescent="0.3">
      <c r="A6" s="113" t="s">
        <v>124</v>
      </c>
      <c r="B6" s="114">
        <v>14</v>
      </c>
      <c r="C6" s="114">
        <v>20</v>
      </c>
      <c r="D6" s="114">
        <v>20</v>
      </c>
      <c r="E6" s="114">
        <v>16</v>
      </c>
      <c r="F6" s="114">
        <v>24</v>
      </c>
    </row>
    <row r="7" spans="1:8" x14ac:dyDescent="0.3">
      <c r="A7" s="113" t="s">
        <v>125</v>
      </c>
      <c r="B7" s="114">
        <v>14</v>
      </c>
      <c r="C7" s="114">
        <v>16</v>
      </c>
      <c r="D7" s="114">
        <v>19</v>
      </c>
      <c r="E7" s="114">
        <v>11</v>
      </c>
      <c r="F7" s="114">
        <v>22</v>
      </c>
    </row>
    <row r="10" spans="1:8" x14ac:dyDescent="0.3">
      <c r="A10" s="66"/>
      <c r="B10" s="115" t="s">
        <v>119</v>
      </c>
      <c r="C10" s="115" t="s">
        <v>120</v>
      </c>
      <c r="D10" s="115" t="s">
        <v>121</v>
      </c>
      <c r="E10" s="115" t="s">
        <v>122</v>
      </c>
      <c r="F10" s="115" t="s">
        <v>123</v>
      </c>
      <c r="H10" s="116" t="s">
        <v>126</v>
      </c>
    </row>
    <row r="11" spans="1:8" x14ac:dyDescent="0.3">
      <c r="A11" s="115" t="s">
        <v>43</v>
      </c>
      <c r="B11" s="114">
        <v>0</v>
      </c>
      <c r="C11" s="114">
        <v>1</v>
      </c>
      <c r="D11" s="114">
        <v>0</v>
      </c>
      <c r="E11" s="114">
        <v>0</v>
      </c>
      <c r="F11" s="114">
        <v>0</v>
      </c>
      <c r="H11" s="69">
        <f>SUM(B11:F11)</f>
        <v>1</v>
      </c>
    </row>
    <row r="12" spans="1:8" x14ac:dyDescent="0.3">
      <c r="A12" s="115" t="s">
        <v>44</v>
      </c>
      <c r="B12" s="114">
        <v>0</v>
      </c>
      <c r="C12" s="114">
        <v>0</v>
      </c>
      <c r="D12" s="114">
        <v>0</v>
      </c>
      <c r="E12" s="114">
        <v>0</v>
      </c>
      <c r="F12" s="114">
        <v>1</v>
      </c>
      <c r="H12" s="69">
        <f t="shared" ref="H12:H15" si="0">SUM(B12:F12)</f>
        <v>1</v>
      </c>
    </row>
    <row r="13" spans="1:8" x14ac:dyDescent="0.3">
      <c r="A13" s="115" t="s">
        <v>45</v>
      </c>
      <c r="B13" s="114">
        <v>0</v>
      </c>
      <c r="C13" s="114">
        <v>0</v>
      </c>
      <c r="D13" s="114">
        <v>1</v>
      </c>
      <c r="E13" s="114">
        <v>0</v>
      </c>
      <c r="F13" s="114">
        <v>0</v>
      </c>
      <c r="H13" s="69">
        <f t="shared" si="0"/>
        <v>1</v>
      </c>
    </row>
    <row r="14" spans="1:8" x14ac:dyDescent="0.3">
      <c r="A14" s="115" t="s">
        <v>124</v>
      </c>
      <c r="B14" s="114">
        <v>1</v>
      </c>
      <c r="C14" s="114">
        <v>0</v>
      </c>
      <c r="D14" s="114">
        <v>0</v>
      </c>
      <c r="E14" s="114">
        <v>0</v>
      </c>
      <c r="F14" s="114">
        <v>0</v>
      </c>
      <c r="H14" s="69">
        <f t="shared" si="0"/>
        <v>1</v>
      </c>
    </row>
    <row r="15" spans="1:8" x14ac:dyDescent="0.3">
      <c r="A15" s="115" t="s">
        <v>125</v>
      </c>
      <c r="B15" s="114">
        <v>0</v>
      </c>
      <c r="C15" s="114">
        <v>0</v>
      </c>
      <c r="D15" s="114">
        <v>0</v>
      </c>
      <c r="E15" s="114">
        <v>1</v>
      </c>
      <c r="F15" s="114">
        <v>0</v>
      </c>
      <c r="H15" s="69">
        <f t="shared" si="0"/>
        <v>1</v>
      </c>
    </row>
    <row r="17" spans="1:8" x14ac:dyDescent="0.3">
      <c r="A17" s="116" t="s">
        <v>126</v>
      </c>
      <c r="B17" s="69">
        <f>SUM(B11:B15)</f>
        <v>1</v>
      </c>
      <c r="C17" s="69">
        <f t="shared" ref="C17:F17" si="1">SUM(C11:C15)</f>
        <v>1</v>
      </c>
      <c r="D17" s="69">
        <f t="shared" si="1"/>
        <v>1</v>
      </c>
      <c r="E17" s="69">
        <f t="shared" si="1"/>
        <v>1</v>
      </c>
      <c r="F17" s="69">
        <f>SUM(F11:F15)</f>
        <v>1</v>
      </c>
    </row>
    <row r="19" spans="1:8" ht="15.6" x14ac:dyDescent="0.3">
      <c r="G19" s="117" t="s">
        <v>127</v>
      </c>
      <c r="H19" s="117">
        <f>SUMPRODUCT(B3:F7,B11:F15)</f>
        <v>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ÖRNEK2</vt:lpstr>
      <vt:lpstr>ÖRNEK3</vt:lpstr>
      <vt:lpstr>ÖRNEK4</vt:lpstr>
      <vt:lpstr>ÖRNEK5</vt:lpstr>
      <vt:lpstr>ÖRNEK6</vt:lpstr>
      <vt:lpstr>ÖRNEK7</vt:lpstr>
      <vt:lpstr>ÖRNEK7 Senaryo</vt:lpstr>
      <vt:lpstr>ÖRNEK8</vt:lpstr>
      <vt:lpstr>ÖRNEK9</vt:lpstr>
      <vt:lpstr>ÖDEV1</vt:lpstr>
      <vt:lpstr>ÖDEV2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Ibrahim Küçükkoç</cp:lastModifiedBy>
  <dcterms:created xsi:type="dcterms:W3CDTF">2019-02-18T17:08:47Z</dcterms:created>
  <dcterms:modified xsi:type="dcterms:W3CDTF">2020-03-12T13:10:48Z</dcterms:modified>
</cp:coreProperties>
</file>